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sr03\Documents\MAFE\A. PROYECTOS MFGA\METROCALI\LICITACION SEGUROS METRO CALI\PLIEGOS DEFINITIVOS\"/>
    </mc:Choice>
  </mc:AlternateContent>
  <bookViews>
    <workbookView xWindow="0" yWindow="0" windowWidth="20490" windowHeight="7755"/>
  </bookViews>
  <sheets>
    <sheet name="2016" sheetId="4" r:id="rId1"/>
  </sheets>
  <definedNames>
    <definedName name="_xlnm._FilterDatabase" localSheetId="0" hidden="1">'2016'!$A$9:$R$19</definedName>
  </definedNames>
  <calcPr calcId="152511"/>
</workbook>
</file>

<file path=xl/calcChain.xml><?xml version="1.0" encoding="utf-8"?>
<calcChain xmlns="http://schemas.openxmlformats.org/spreadsheetml/2006/main">
  <c r="S18" i="4" l="1"/>
  <c r="S19" i="4" s="1"/>
  <c r="T18" i="4"/>
  <c r="T19" i="4" s="1"/>
  <c r="T17" i="4"/>
  <c r="T12" i="4"/>
  <c r="Q9" i="4" l="1"/>
  <c r="Q17" i="4" l="1"/>
  <c r="O17" i="4" s="1"/>
  <c r="R17" i="4" s="1"/>
  <c r="S17" i="4" s="1"/>
  <c r="R13" i="4"/>
  <c r="O11" i="4"/>
  <c r="R11" i="4" s="1"/>
  <c r="R15" i="4"/>
  <c r="E9" i="4"/>
  <c r="L17" i="4"/>
  <c r="K17" i="4"/>
  <c r="E17" i="4"/>
  <c r="K15" i="4"/>
  <c r="L15" i="4" s="1"/>
  <c r="E15" i="4"/>
  <c r="K13" i="4"/>
  <c r="L13" i="4" s="1"/>
  <c r="L18" i="4" s="1"/>
  <c r="E13" i="4"/>
  <c r="L11" i="4"/>
  <c r="K11" i="4"/>
  <c r="E11" i="4"/>
  <c r="R18" i="4" l="1"/>
  <c r="R19" i="4" s="1"/>
  <c r="S9" i="4"/>
  <c r="L19" i="4"/>
  <c r="K18" i="4"/>
  <c r="K19" i="4" s="1"/>
  <c r="Q11" i="4"/>
  <c r="Q18" i="4" l="1"/>
  <c r="Q19" i="4" s="1"/>
</calcChain>
</file>

<file path=xl/sharedStrings.xml><?xml version="1.0" encoding="utf-8"?>
<sst xmlns="http://schemas.openxmlformats.org/spreadsheetml/2006/main" count="58" uniqueCount="30">
  <si>
    <t>METRO CALI S.A.</t>
  </si>
  <si>
    <t xml:space="preserve"> </t>
  </si>
  <si>
    <t xml:space="preserve">PROGRAMA DE SEGUROS </t>
  </si>
  <si>
    <t>PROGRAMA DE SEGUROS 31 DE JULIO 2015/2016</t>
  </si>
  <si>
    <t>Tasa</t>
  </si>
  <si>
    <t>%</t>
  </si>
  <si>
    <t>%o</t>
  </si>
  <si>
    <t>SEGURO DE TODO RIESGO DAÑO MATERIAL</t>
  </si>
  <si>
    <t>MANEJO GLOBAL ENTIDADES ESTATALES</t>
  </si>
  <si>
    <t>4.26</t>
  </si>
  <si>
    <t>SEGURO DE RESPONSABILIDAD CIVIL EXTRACONTRACTUAL</t>
  </si>
  <si>
    <t>5.64</t>
  </si>
  <si>
    <t xml:space="preserve">SEGURO DE AUTOMOVILES </t>
  </si>
  <si>
    <t>2.65</t>
  </si>
  <si>
    <t xml:space="preserve">SEGUROS DE RESPONSABILIDAD CIVIL SERVIDORES PUBLICOS </t>
  </si>
  <si>
    <t>COSTO TOTAL INCLUIDO IVA</t>
  </si>
  <si>
    <t xml:space="preserve">TOTAL PROGRAMA CON IVA </t>
  </si>
  <si>
    <t>Valor Asegurado 2014</t>
  </si>
  <si>
    <t>Valor Asegurado 2015</t>
  </si>
  <si>
    <t>Prima vigencia minima 365 dias  - RCSP 210 dias. (Incluye IVA)- 2014</t>
  </si>
  <si>
    <t>Prorroga de la poliza RCSP (Incluye IVA) 2015</t>
  </si>
  <si>
    <t xml:space="preserve">Prima vigencia minima 365 dias (Incluye IVA) Incremento 5% en DM y RCSP 257 dias </t>
  </si>
  <si>
    <t>Prima vigencia minima 365 dias (Incluye IVA) Incremento 5% DM</t>
  </si>
  <si>
    <t xml:space="preserve">POLIZA A CONTRATAR </t>
  </si>
  <si>
    <t>Valor Asegurado 2016</t>
  </si>
  <si>
    <t>PROGRAMA DE SEGUROS 1 DE DICIEMBRE 2016/2017</t>
  </si>
  <si>
    <t>RESUMEN DE PRIMAS PROYECTADO A 2016/2017</t>
  </si>
  <si>
    <t>DIAS DEL AÑO</t>
  </si>
  <si>
    <t>Prima vigencia minima 335 dias (Incluye IVA) Incremento 5% DM</t>
  </si>
  <si>
    <t>sumatoria por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</si>
</sst>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&quot;$&quot;\ 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sz val="8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87">
    <xf numFmtId="0" fontId="0" fillId="0" borderId="0" xfId="0"/>
    <xf numFmtId="2" fontId="4" fillId="0" borderId="0" xfId="4" applyNumberFormat="1" applyFont="1" applyFill="1" applyBorder="1" applyAlignment="1">
      <alignment vertical="center"/>
    </xf>
    <xf numFmtId="2" fontId="4" fillId="0" borderId="0" xfId="4" applyNumberFormat="1" applyFont="1" applyFill="1" applyBorder="1" applyAlignment="1">
      <alignment vertical="center" wrapText="1"/>
    </xf>
    <xf numFmtId="9" fontId="4" fillId="0" borderId="0" xfId="3" applyFont="1" applyFill="1" applyBorder="1" applyAlignment="1">
      <alignment vertical="center" wrapText="1"/>
    </xf>
    <xf numFmtId="0" fontId="2" fillId="0" borderId="0" xfId="4" applyFont="1" applyFill="1"/>
    <xf numFmtId="0" fontId="5" fillId="0" borderId="0" xfId="0" applyFont="1"/>
    <xf numFmtId="0" fontId="2" fillId="0" borderId="7" xfId="4" applyFont="1" applyFill="1" applyBorder="1"/>
    <xf numFmtId="2" fontId="4" fillId="0" borderId="7" xfId="4" applyNumberFormat="1" applyFont="1" applyFill="1" applyBorder="1" applyAlignment="1">
      <alignment vertical="center" wrapText="1"/>
    </xf>
    <xf numFmtId="2" fontId="6" fillId="3" borderId="10" xfId="4" applyNumberFormat="1" applyFont="1" applyFill="1" applyBorder="1" applyAlignment="1">
      <alignment horizontal="center" vertical="center" wrapText="1"/>
    </xf>
    <xf numFmtId="2" fontId="6" fillId="3" borderId="11" xfId="4" applyNumberFormat="1" applyFont="1" applyFill="1" applyBorder="1" applyAlignment="1">
      <alignment horizontal="center" vertical="center" wrapText="1"/>
    </xf>
    <xf numFmtId="0" fontId="2" fillId="0" borderId="0" xfId="1" applyFont="1"/>
    <xf numFmtId="0" fontId="2" fillId="0" borderId="9" xfId="4" applyFont="1" applyBorder="1"/>
    <xf numFmtId="165" fontId="8" fillId="2" borderId="13" xfId="4" applyNumberFormat="1" applyFont="1" applyFill="1" applyBorder="1"/>
    <xf numFmtId="0" fontId="2" fillId="0" borderId="0" xfId="4" applyFont="1" applyBorder="1" applyAlignment="1">
      <alignment horizontal="center" vertical="center"/>
    </xf>
    <xf numFmtId="0" fontId="7" fillId="3" borderId="10" xfId="4" applyFont="1" applyFill="1" applyBorder="1"/>
    <xf numFmtId="0" fontId="7" fillId="3" borderId="7" xfId="4" applyFont="1" applyFill="1" applyBorder="1"/>
    <xf numFmtId="3" fontId="7" fillId="3" borderId="5" xfId="4" applyNumberFormat="1" applyFont="1" applyFill="1" applyBorder="1"/>
    <xf numFmtId="165" fontId="7" fillId="3" borderId="5" xfId="4" applyNumberFormat="1" applyFont="1" applyFill="1" applyBorder="1"/>
    <xf numFmtId="165" fontId="7" fillId="3" borderId="14" xfId="4" applyNumberFormat="1" applyFont="1" applyFill="1" applyBorder="1"/>
    <xf numFmtId="0" fontId="2" fillId="0" borderId="4" xfId="1" applyFont="1" applyBorder="1"/>
    <xf numFmtId="0" fontId="2" fillId="0" borderId="6" xfId="1" applyFont="1" applyBorder="1"/>
    <xf numFmtId="0" fontId="2" fillId="0" borderId="15" xfId="1" applyFont="1" applyBorder="1"/>
    <xf numFmtId="0" fontId="2" fillId="0" borderId="0" xfId="4" applyFont="1" applyBorder="1"/>
    <xf numFmtId="0" fontId="2" fillId="0" borderId="9" xfId="4" applyFont="1" applyBorder="1" applyAlignment="1">
      <alignment horizontal="center" vertical="center"/>
    </xf>
    <xf numFmtId="165" fontId="5" fillId="0" borderId="0" xfId="0" applyNumberFormat="1" applyFont="1"/>
    <xf numFmtId="165" fontId="8" fillId="4" borderId="13" xfId="4" applyNumberFormat="1" applyFont="1" applyFill="1" applyBorder="1"/>
    <xf numFmtId="165" fontId="2" fillId="5" borderId="0" xfId="4" applyNumberFormat="1" applyFont="1" applyFill="1" applyBorder="1" applyAlignment="1">
      <alignment vertical="center"/>
    </xf>
    <xf numFmtId="165" fontId="2" fillId="5" borderId="5" xfId="4" applyNumberFormat="1" applyFont="1" applyFill="1" applyBorder="1" applyAlignment="1">
      <alignment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0" xfId="4" applyFont="1" applyFill="1" applyBorder="1" applyAlignment="1">
      <alignment horizontal="center" vertical="center"/>
    </xf>
    <xf numFmtId="165" fontId="2" fillId="5" borderId="5" xfId="4" applyNumberFormat="1" applyFont="1" applyFill="1" applyBorder="1"/>
    <xf numFmtId="165" fontId="5" fillId="5" borderId="5" xfId="0" applyNumberFormat="1" applyFont="1" applyFill="1" applyBorder="1"/>
    <xf numFmtId="0" fontId="2" fillId="5" borderId="1" xfId="1" applyFont="1" applyFill="1" applyBorder="1"/>
    <xf numFmtId="0" fontId="2" fillId="5" borderId="0" xfId="1" applyFont="1" applyFill="1" applyBorder="1"/>
    <xf numFmtId="0" fontId="2" fillId="5" borderId="2" xfId="1" applyFont="1" applyFill="1" applyBorder="1"/>
    <xf numFmtId="0" fontId="2" fillId="5" borderId="5" xfId="4" applyNumberFormat="1" applyFont="1" applyFill="1" applyBorder="1" applyAlignment="1">
      <alignment vertical="center"/>
    </xf>
    <xf numFmtId="0" fontId="2" fillId="5" borderId="5" xfId="4" applyFont="1" applyFill="1" applyBorder="1"/>
    <xf numFmtId="0" fontId="2" fillId="6" borderId="1" xfId="1" applyFont="1" applyFill="1" applyBorder="1"/>
    <xf numFmtId="0" fontId="2" fillId="6" borderId="0" xfId="1" applyFont="1" applyFill="1" applyBorder="1"/>
    <xf numFmtId="0" fontId="2" fillId="6" borderId="2" xfId="1" applyFont="1" applyFill="1" applyBorder="1"/>
    <xf numFmtId="0" fontId="2" fillId="6" borderId="0" xfId="4" applyFont="1" applyFill="1" applyBorder="1"/>
    <xf numFmtId="0" fontId="2" fillId="6" borderId="5" xfId="4" applyFont="1" applyFill="1" applyBorder="1"/>
    <xf numFmtId="165" fontId="2" fillId="6" borderId="5" xfId="4" applyNumberFormat="1" applyFont="1" applyFill="1" applyBorder="1" applyAlignment="1">
      <alignment vertical="center"/>
    </xf>
    <xf numFmtId="0" fontId="2" fillId="6" borderId="5" xfId="4" applyFont="1" applyFill="1" applyBorder="1" applyAlignment="1">
      <alignment horizontal="center" vertical="center"/>
    </xf>
    <xf numFmtId="0" fontId="2" fillId="6" borderId="0" xfId="4" applyFont="1" applyFill="1" applyBorder="1" applyAlignment="1">
      <alignment horizontal="center" vertical="center"/>
    </xf>
    <xf numFmtId="165" fontId="2" fillId="6" borderId="5" xfId="4" applyNumberFormat="1" applyFont="1" applyFill="1" applyBorder="1"/>
    <xf numFmtId="165" fontId="2" fillId="6" borderId="0" xfId="4" applyNumberFormat="1" applyFont="1" applyFill="1" applyBorder="1" applyAlignment="1">
      <alignment vertical="center"/>
    </xf>
    <xf numFmtId="165" fontId="2" fillId="6" borderId="5" xfId="4" applyNumberFormat="1" applyFont="1" applyFill="1" applyBorder="1" applyAlignment="1">
      <alignment horizontal="right" vertical="center"/>
    </xf>
    <xf numFmtId="165" fontId="5" fillId="6" borderId="5" xfId="0" applyNumberFormat="1" applyFont="1" applyFill="1" applyBorder="1"/>
    <xf numFmtId="0" fontId="11" fillId="0" borderId="0" xfId="0" applyFont="1" applyAlignment="1">
      <alignment horizontal="center"/>
    </xf>
    <xf numFmtId="43" fontId="5" fillId="0" borderId="0" xfId="7" applyFont="1"/>
    <xf numFmtId="0" fontId="5" fillId="0" borderId="5" xfId="0" applyFont="1" applyBorder="1"/>
    <xf numFmtId="165" fontId="5" fillId="6" borderId="14" xfId="0" applyNumberFormat="1" applyFont="1" applyFill="1" applyBorder="1"/>
    <xf numFmtId="0" fontId="11" fillId="0" borderId="12" xfId="0" applyFont="1" applyBorder="1"/>
    <xf numFmtId="165" fontId="5" fillId="5" borderId="5" xfId="0" applyNumberFormat="1" applyFont="1" applyFill="1" applyBorder="1" applyAlignment="1">
      <alignment horizontal="center" vertical="center"/>
    </xf>
    <xf numFmtId="0" fontId="8" fillId="4" borderId="3" xfId="4" applyFont="1" applyFill="1" applyBorder="1" applyAlignment="1">
      <alignment horizontal="center"/>
    </xf>
    <xf numFmtId="0" fontId="8" fillId="4" borderId="12" xfId="4" applyFont="1" applyFill="1" applyBorder="1" applyAlignment="1">
      <alignment horizontal="center"/>
    </xf>
    <xf numFmtId="0" fontId="2" fillId="6" borderId="1" xfId="4" applyFont="1" applyFill="1" applyBorder="1" applyAlignment="1">
      <alignment horizontal="left" vertical="center" wrapText="1"/>
    </xf>
    <xf numFmtId="0" fontId="2" fillId="6" borderId="0" xfId="4" applyFont="1" applyFill="1" applyBorder="1" applyAlignment="1">
      <alignment horizontal="left" vertical="center" wrapText="1"/>
    </xf>
    <xf numFmtId="0" fontId="2" fillId="6" borderId="2" xfId="4" applyFont="1" applyFill="1" applyBorder="1" applyAlignment="1">
      <alignment horizontal="left" vertical="center" wrapText="1"/>
    </xf>
    <xf numFmtId="0" fontId="8" fillId="2" borderId="3" xfId="4" applyFont="1" applyFill="1" applyBorder="1" applyAlignment="1">
      <alignment horizontal="center"/>
    </xf>
    <xf numFmtId="0" fontId="8" fillId="2" borderId="12" xfId="4" applyFont="1" applyFill="1" applyBorder="1" applyAlignment="1">
      <alignment horizontal="center"/>
    </xf>
    <xf numFmtId="2" fontId="6" fillId="3" borderId="9" xfId="4" applyNumberFormat="1" applyFont="1" applyFill="1" applyBorder="1" applyAlignment="1">
      <alignment horizontal="center" vertical="center" wrapText="1"/>
    </xf>
    <xf numFmtId="2" fontId="6" fillId="3" borderId="5" xfId="4" applyNumberFormat="1" applyFont="1" applyFill="1" applyBorder="1" applyAlignment="1">
      <alignment horizontal="center" vertical="center" wrapText="1"/>
    </xf>
    <xf numFmtId="2" fontId="6" fillId="3" borderId="14" xfId="4" applyNumberFormat="1" applyFont="1" applyFill="1" applyBorder="1" applyAlignment="1">
      <alignment horizontal="center" vertical="center" wrapText="1"/>
    </xf>
    <xf numFmtId="2" fontId="6" fillId="3" borderId="3" xfId="4" quotePrefix="1" applyNumberFormat="1" applyFont="1" applyFill="1" applyBorder="1" applyAlignment="1">
      <alignment horizontal="center" vertical="center" wrapText="1"/>
    </xf>
    <xf numFmtId="2" fontId="6" fillId="3" borderId="8" xfId="4" quotePrefix="1" applyNumberFormat="1" applyFont="1" applyFill="1" applyBorder="1" applyAlignment="1">
      <alignment horizontal="center" vertical="center" wrapText="1"/>
    </xf>
    <xf numFmtId="2" fontId="6" fillId="3" borderId="12" xfId="4" quotePrefix="1" applyNumberFormat="1" applyFont="1" applyFill="1" applyBorder="1" applyAlignment="1">
      <alignment horizontal="center" vertical="center" wrapText="1"/>
    </xf>
    <xf numFmtId="2" fontId="6" fillId="3" borderId="10" xfId="4" quotePrefix="1" applyNumberFormat="1" applyFont="1" applyFill="1" applyBorder="1" applyAlignment="1">
      <alignment horizontal="center" vertical="center" wrapText="1"/>
    </xf>
    <xf numFmtId="2" fontId="6" fillId="3" borderId="7" xfId="4" quotePrefix="1" applyNumberFormat="1" applyFont="1" applyFill="1" applyBorder="1" applyAlignment="1">
      <alignment horizontal="center" vertical="center" wrapText="1"/>
    </xf>
    <xf numFmtId="2" fontId="6" fillId="3" borderId="3" xfId="4" applyNumberFormat="1" applyFont="1" applyFill="1" applyBorder="1" applyAlignment="1">
      <alignment horizontal="center" vertical="center" wrapText="1"/>
    </xf>
    <xf numFmtId="2" fontId="6" fillId="3" borderId="12" xfId="4" applyNumberFormat="1" applyFont="1" applyFill="1" applyBorder="1" applyAlignment="1">
      <alignment horizontal="center" vertical="center" wrapText="1"/>
    </xf>
    <xf numFmtId="0" fontId="2" fillId="5" borderId="1" xfId="4" applyFont="1" applyFill="1" applyBorder="1" applyAlignment="1"/>
    <xf numFmtId="0" fontId="2" fillId="5" borderId="0" xfId="4" applyFont="1" applyFill="1" applyBorder="1" applyAlignment="1"/>
    <xf numFmtId="0" fontId="2" fillId="5" borderId="2" xfId="4" applyFont="1" applyFill="1" applyBorder="1" applyAlignment="1"/>
    <xf numFmtId="0" fontId="2" fillId="5" borderId="1" xfId="4" applyFont="1" applyFill="1" applyBorder="1" applyAlignment="1">
      <alignment wrapText="1"/>
    </xf>
    <xf numFmtId="0" fontId="2" fillId="5" borderId="0" xfId="4" applyFont="1" applyFill="1" applyBorder="1" applyAlignment="1">
      <alignment wrapText="1"/>
    </xf>
    <xf numFmtId="0" fontId="2" fillId="5" borderId="2" xfId="4" applyFont="1" applyFill="1" applyBorder="1" applyAlignment="1">
      <alignment wrapText="1"/>
    </xf>
    <xf numFmtId="165" fontId="5" fillId="5" borderId="5" xfId="0" applyNumberFormat="1" applyFont="1" applyFill="1" applyBorder="1" applyAlignment="1">
      <alignment horizontal="center" vertical="center"/>
    </xf>
    <xf numFmtId="2" fontId="10" fillId="0" borderId="0" xfId="4" applyNumberFormat="1" applyFont="1" applyFill="1" applyBorder="1" applyAlignment="1">
      <alignment horizontal="center" vertical="center"/>
    </xf>
    <xf numFmtId="2" fontId="9" fillId="0" borderId="0" xfId="4" applyNumberFormat="1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 wrapText="1"/>
    </xf>
    <xf numFmtId="0" fontId="6" fillId="3" borderId="6" xfId="4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center" vertical="center" wrapText="1"/>
    </xf>
    <xf numFmtId="0" fontId="6" fillId="3" borderId="10" xfId="4" applyFont="1" applyFill="1" applyBorder="1" applyAlignment="1">
      <alignment horizontal="center" vertical="center" wrapText="1"/>
    </xf>
    <xf numFmtId="0" fontId="6" fillId="3" borderId="7" xfId="4" applyFont="1" applyFill="1" applyBorder="1" applyAlignment="1">
      <alignment horizontal="center" vertical="center" wrapText="1"/>
    </xf>
  </cellXfs>
  <cellStyles count="8">
    <cellStyle name="Millares" xfId="7" builtinId="3"/>
    <cellStyle name="Millares 2" xfId="2"/>
    <cellStyle name="Moneda 2" xfId="6"/>
    <cellStyle name="Normal" xfId="0" builtinId="0"/>
    <cellStyle name="Normal 2" xfId="5"/>
    <cellStyle name="Normal 3" xfId="1"/>
    <cellStyle name="Normal_CALIFICACION COMPLEMENTARIAS" xfId="4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20"/>
  <sheetViews>
    <sheetView tabSelected="1" topLeftCell="E1" zoomScale="90" zoomScaleNormal="90" workbookViewId="0">
      <selection activeCell="V15" sqref="V15"/>
    </sheetView>
  </sheetViews>
  <sheetFormatPr baseColWidth="10" defaultRowHeight="11.25" x14ac:dyDescent="0.2"/>
  <cols>
    <col min="1" max="1" width="12.7109375" style="5" customWidth="1"/>
    <col min="2" max="2" width="14.5703125" style="5" bestFit="1" customWidth="1"/>
    <col min="3" max="3" width="14.42578125" style="5" customWidth="1"/>
    <col min="4" max="4" width="21.85546875" style="5" customWidth="1"/>
    <col min="5" max="6" width="20.7109375" style="5" customWidth="1"/>
    <col min="7" max="7" width="4.5703125" style="5" hidden="1" customWidth="1"/>
    <col min="8" max="8" width="5.42578125" style="5" hidden="1" customWidth="1"/>
    <col min="9" max="9" width="29.85546875" style="5" hidden="1" customWidth="1"/>
    <col min="10" max="10" width="20.140625" style="5" hidden="1" customWidth="1"/>
    <col min="11" max="11" width="22.28515625" style="5" hidden="1" customWidth="1"/>
    <col min="12" max="12" width="24" style="5" hidden="1" customWidth="1"/>
    <col min="13" max="13" width="7.5703125" style="5" customWidth="1"/>
    <col min="14" max="14" width="8.5703125" style="5" customWidth="1"/>
    <col min="15" max="15" width="13.5703125" style="5" customWidth="1"/>
    <col min="16" max="16" width="16.85546875" style="5" customWidth="1"/>
    <col min="17" max="17" width="17.140625" style="5" customWidth="1"/>
    <col min="18" max="18" width="20.85546875" style="5" customWidth="1"/>
    <col min="19" max="19" width="19.140625" style="5" bestFit="1" customWidth="1"/>
    <col min="20" max="20" width="19.140625" style="5" customWidth="1"/>
    <col min="21" max="21" width="13.5703125" style="5" bestFit="1" customWidth="1"/>
    <col min="22" max="16384" width="11.42578125" style="5"/>
  </cols>
  <sheetData>
    <row r="1" spans="1:22" ht="19.5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22" x14ac:dyDescent="0.2">
      <c r="A2" s="1" t="s">
        <v>1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</row>
    <row r="3" spans="1:22" ht="18" x14ac:dyDescent="0.2">
      <c r="A3" s="80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22" ht="12" thickBot="1" x14ac:dyDescent="0.25">
      <c r="A4" s="6"/>
      <c r="B4" s="7"/>
      <c r="C4" s="7"/>
      <c r="D4" s="7"/>
      <c r="E4" s="7"/>
      <c r="F4" s="7"/>
      <c r="G4" s="7"/>
      <c r="H4" s="7"/>
      <c r="I4" s="3"/>
      <c r="J4" s="4"/>
      <c r="K4" s="4"/>
      <c r="L4" s="4"/>
    </row>
    <row r="5" spans="1:22" ht="54.75" customHeight="1" thickBot="1" x14ac:dyDescent="0.25">
      <c r="A5" s="81" t="s">
        <v>23</v>
      </c>
      <c r="B5" s="82"/>
      <c r="C5" s="82"/>
      <c r="D5" s="62" t="s">
        <v>17</v>
      </c>
      <c r="E5" s="62" t="s">
        <v>18</v>
      </c>
      <c r="F5" s="62" t="s">
        <v>24</v>
      </c>
      <c r="G5" s="65" t="s">
        <v>2</v>
      </c>
      <c r="H5" s="66"/>
      <c r="I5" s="67"/>
      <c r="J5" s="68" t="s">
        <v>3</v>
      </c>
      <c r="K5" s="69"/>
      <c r="L5" s="69"/>
      <c r="M5" s="65" t="s">
        <v>2</v>
      </c>
      <c r="N5" s="66"/>
      <c r="O5" s="67"/>
      <c r="P5" s="68" t="s">
        <v>25</v>
      </c>
      <c r="Q5" s="69"/>
      <c r="R5" s="69"/>
    </row>
    <row r="6" spans="1:22" ht="15.75" customHeight="1" thickBot="1" x14ac:dyDescent="0.25">
      <c r="A6" s="83"/>
      <c r="B6" s="84"/>
      <c r="C6" s="84"/>
      <c r="D6" s="63"/>
      <c r="E6" s="63"/>
      <c r="F6" s="63"/>
      <c r="G6" s="70" t="s">
        <v>4</v>
      </c>
      <c r="H6" s="71"/>
      <c r="I6" s="62" t="s">
        <v>19</v>
      </c>
      <c r="J6" s="62" t="s">
        <v>20</v>
      </c>
      <c r="K6" s="62" t="s">
        <v>21</v>
      </c>
      <c r="L6" s="62" t="s">
        <v>22</v>
      </c>
      <c r="M6" s="70" t="s">
        <v>4</v>
      </c>
      <c r="N6" s="71"/>
      <c r="O6" s="62" t="s">
        <v>19</v>
      </c>
      <c r="P6" s="62" t="s">
        <v>20</v>
      </c>
      <c r="Q6" s="62" t="s">
        <v>21</v>
      </c>
      <c r="R6" s="62" t="s">
        <v>22</v>
      </c>
      <c r="S6" s="62" t="s">
        <v>29</v>
      </c>
      <c r="T6" s="62" t="s">
        <v>28</v>
      </c>
      <c r="U6" s="49" t="s">
        <v>27</v>
      </c>
    </row>
    <row r="7" spans="1:22" ht="36.75" customHeight="1" thickBot="1" x14ac:dyDescent="0.25">
      <c r="A7" s="85"/>
      <c r="B7" s="86"/>
      <c r="C7" s="86"/>
      <c r="D7" s="64"/>
      <c r="E7" s="64"/>
      <c r="F7" s="64"/>
      <c r="G7" s="8" t="s">
        <v>5</v>
      </c>
      <c r="H7" s="9" t="s">
        <v>6</v>
      </c>
      <c r="I7" s="64"/>
      <c r="J7" s="64"/>
      <c r="K7" s="64"/>
      <c r="L7" s="64"/>
      <c r="M7" s="8" t="s">
        <v>5</v>
      </c>
      <c r="N7" s="9" t="s">
        <v>6</v>
      </c>
      <c r="O7" s="64"/>
      <c r="P7" s="64"/>
      <c r="Q7" s="64"/>
      <c r="R7" s="64"/>
      <c r="S7" s="64"/>
      <c r="T7" s="64"/>
      <c r="U7" s="53">
        <v>365</v>
      </c>
    </row>
    <row r="8" spans="1:22" x14ac:dyDescent="0.2">
      <c r="A8" s="19"/>
      <c r="B8" s="20"/>
      <c r="C8" s="21"/>
      <c r="D8" s="22"/>
      <c r="E8" s="11"/>
      <c r="F8" s="11"/>
      <c r="G8" s="23"/>
      <c r="H8" s="13"/>
      <c r="I8" s="11"/>
      <c r="J8" s="11"/>
      <c r="K8" s="11"/>
      <c r="L8" s="11"/>
      <c r="M8" s="23"/>
      <c r="N8" s="13"/>
      <c r="O8" s="11"/>
      <c r="P8" s="11"/>
      <c r="Q8" s="11"/>
      <c r="R8" s="11"/>
      <c r="S8" s="51"/>
      <c r="T8" s="51"/>
      <c r="U8" s="24"/>
    </row>
    <row r="9" spans="1:22" ht="15" customHeight="1" x14ac:dyDescent="0.2">
      <c r="A9" s="72" t="s">
        <v>7</v>
      </c>
      <c r="B9" s="73"/>
      <c r="C9" s="74"/>
      <c r="D9" s="26">
        <v>21941842188</v>
      </c>
      <c r="E9" s="27">
        <f>D9*5%+D9</f>
        <v>23038934297.400002</v>
      </c>
      <c r="F9" s="27">
        <v>24607588134</v>
      </c>
      <c r="G9" s="28"/>
      <c r="H9" s="29">
        <v>1.59</v>
      </c>
      <c r="I9" s="27">
        <v>41350828</v>
      </c>
      <c r="J9" s="30" t="s">
        <v>1</v>
      </c>
      <c r="K9" s="30">
        <v>43418369.399999999</v>
      </c>
      <c r="L9" s="30">
        <v>43418369.399999999</v>
      </c>
      <c r="M9" s="28"/>
      <c r="N9" s="29">
        <v>1.59</v>
      </c>
      <c r="O9" s="27">
        <v>44166285</v>
      </c>
      <c r="P9" s="30" t="s">
        <v>1</v>
      </c>
      <c r="Q9" s="27">
        <f>O9</f>
        <v>44166285</v>
      </c>
      <c r="R9" s="31">
        <v>74329508.5</v>
      </c>
      <c r="S9" s="78">
        <f>SUM(R9:R15)</f>
        <v>113783334.5</v>
      </c>
      <c r="T9" s="54"/>
    </row>
    <row r="10" spans="1:22" x14ac:dyDescent="0.2">
      <c r="A10" s="32"/>
      <c r="B10" s="33"/>
      <c r="C10" s="34"/>
      <c r="D10" s="26"/>
      <c r="E10" s="27"/>
      <c r="F10" s="27"/>
      <c r="G10" s="28"/>
      <c r="H10" s="29"/>
      <c r="I10" s="35" t="s">
        <v>1</v>
      </c>
      <c r="J10" s="30" t="s">
        <v>1</v>
      </c>
      <c r="K10" s="30" t="s">
        <v>1</v>
      </c>
      <c r="L10" s="30" t="s">
        <v>1</v>
      </c>
      <c r="M10" s="28"/>
      <c r="N10" s="29"/>
      <c r="O10" s="35" t="s">
        <v>1</v>
      </c>
      <c r="P10" s="30" t="s">
        <v>1</v>
      </c>
      <c r="Q10" s="35" t="s">
        <v>1</v>
      </c>
      <c r="R10" s="30" t="s">
        <v>1</v>
      </c>
      <c r="S10" s="78"/>
      <c r="T10" s="54"/>
      <c r="U10" s="24"/>
      <c r="V10" s="24"/>
    </row>
    <row r="11" spans="1:22" x14ac:dyDescent="0.2">
      <c r="A11" s="72" t="s">
        <v>8</v>
      </c>
      <c r="B11" s="73"/>
      <c r="C11" s="74"/>
      <c r="D11" s="26">
        <v>500000000</v>
      </c>
      <c r="E11" s="27">
        <f>D11</f>
        <v>500000000</v>
      </c>
      <c r="F11" s="27">
        <v>500000000</v>
      </c>
      <c r="G11" s="28" t="s">
        <v>9</v>
      </c>
      <c r="H11" s="29"/>
      <c r="I11" s="27">
        <v>24719600</v>
      </c>
      <c r="J11" s="36"/>
      <c r="K11" s="30">
        <f>I11</f>
        <v>24719600</v>
      </c>
      <c r="L11" s="30">
        <f>I11</f>
        <v>24719600</v>
      </c>
      <c r="M11" s="28">
        <v>4.26</v>
      </c>
      <c r="N11" s="29"/>
      <c r="O11" s="27">
        <f>F11*M11%</f>
        <v>21300000</v>
      </c>
      <c r="P11" s="36"/>
      <c r="Q11" s="27">
        <f>O11</f>
        <v>21300000</v>
      </c>
      <c r="R11" s="30">
        <f>O11</f>
        <v>21300000</v>
      </c>
      <c r="S11" s="78"/>
      <c r="T11" s="54"/>
      <c r="U11" s="24"/>
      <c r="V11" s="24"/>
    </row>
    <row r="12" spans="1:22" x14ac:dyDescent="0.2">
      <c r="A12" s="32"/>
      <c r="B12" s="33"/>
      <c r="C12" s="34"/>
      <c r="D12" s="26"/>
      <c r="E12" s="27"/>
      <c r="F12" s="27"/>
      <c r="G12" s="28"/>
      <c r="H12" s="29"/>
      <c r="I12" s="27"/>
      <c r="J12" s="36"/>
      <c r="K12" s="30" t="s">
        <v>1</v>
      </c>
      <c r="L12" s="30" t="s">
        <v>1</v>
      </c>
      <c r="M12" s="28"/>
      <c r="N12" s="29"/>
      <c r="O12" s="27"/>
      <c r="P12" s="36"/>
      <c r="Q12" s="27"/>
      <c r="R12" s="30" t="s">
        <v>1</v>
      </c>
      <c r="S12" s="78"/>
      <c r="T12" s="54">
        <f>+S9/365*335</f>
        <v>104431279.60958904</v>
      </c>
      <c r="U12" s="24"/>
    </row>
    <row r="13" spans="1:22" x14ac:dyDescent="0.2">
      <c r="A13" s="75" t="s">
        <v>10</v>
      </c>
      <c r="B13" s="76"/>
      <c r="C13" s="77"/>
      <c r="D13" s="26">
        <v>2000000000</v>
      </c>
      <c r="E13" s="27">
        <f>D13</f>
        <v>2000000000</v>
      </c>
      <c r="F13" s="27">
        <v>2000000000</v>
      </c>
      <c r="G13" s="28"/>
      <c r="H13" s="29" t="s">
        <v>11</v>
      </c>
      <c r="I13" s="27">
        <v>13084800</v>
      </c>
      <c r="J13" s="36"/>
      <c r="K13" s="30">
        <f>I13</f>
        <v>13084800</v>
      </c>
      <c r="L13" s="30">
        <f>K13</f>
        <v>13084800</v>
      </c>
      <c r="M13" s="28"/>
      <c r="N13" s="29">
        <v>5.64</v>
      </c>
      <c r="O13" s="27">
        <v>13084800</v>
      </c>
      <c r="P13" s="36"/>
      <c r="Q13" s="27">
        <v>13084800</v>
      </c>
      <c r="R13" s="30">
        <f>Q13</f>
        <v>13084800</v>
      </c>
      <c r="S13" s="78"/>
      <c r="T13" s="54"/>
    </row>
    <row r="14" spans="1:22" x14ac:dyDescent="0.2">
      <c r="A14" s="32"/>
      <c r="B14" s="33"/>
      <c r="C14" s="34"/>
      <c r="D14" s="26"/>
      <c r="E14" s="27"/>
      <c r="F14" s="27"/>
      <c r="G14" s="28"/>
      <c r="H14" s="29"/>
      <c r="I14" s="27"/>
      <c r="J14" s="36"/>
      <c r="K14" s="30" t="s">
        <v>1</v>
      </c>
      <c r="L14" s="30" t="s">
        <v>1</v>
      </c>
      <c r="M14" s="28"/>
      <c r="N14" s="29"/>
      <c r="O14" s="27"/>
      <c r="P14" s="36"/>
      <c r="Q14" s="27"/>
      <c r="R14" s="30" t="s">
        <v>1</v>
      </c>
      <c r="S14" s="78"/>
      <c r="T14" s="54"/>
    </row>
    <row r="15" spans="1:22" x14ac:dyDescent="0.2">
      <c r="A15" s="72" t="s">
        <v>12</v>
      </c>
      <c r="B15" s="73"/>
      <c r="C15" s="74"/>
      <c r="D15" s="26">
        <v>164900000</v>
      </c>
      <c r="E15" s="27">
        <f>D15</f>
        <v>164900000</v>
      </c>
      <c r="F15" s="27">
        <v>164900000</v>
      </c>
      <c r="G15" s="28" t="s">
        <v>13</v>
      </c>
      <c r="H15" s="29"/>
      <c r="I15" s="27">
        <v>5069026</v>
      </c>
      <c r="J15" s="36"/>
      <c r="K15" s="30">
        <f>I15</f>
        <v>5069026</v>
      </c>
      <c r="L15" s="30">
        <f>K15</f>
        <v>5069026</v>
      </c>
      <c r="M15" s="28">
        <v>2.65</v>
      </c>
      <c r="N15" s="29"/>
      <c r="O15" s="27">
        <v>5069026</v>
      </c>
      <c r="P15" s="36"/>
      <c r="Q15" s="27">
        <v>5069026</v>
      </c>
      <c r="R15" s="30">
        <f>Q15</f>
        <v>5069026</v>
      </c>
      <c r="S15" s="78"/>
      <c r="T15" s="54"/>
      <c r="U15" s="50"/>
    </row>
    <row r="16" spans="1:22" x14ac:dyDescent="0.2">
      <c r="A16" s="37"/>
      <c r="B16" s="38"/>
      <c r="C16" s="39"/>
      <c r="D16" s="40"/>
      <c r="E16" s="41"/>
      <c r="F16" s="42"/>
      <c r="G16" s="43"/>
      <c r="H16" s="44"/>
      <c r="I16" s="41"/>
      <c r="J16" s="41"/>
      <c r="K16" s="45" t="s">
        <v>1</v>
      </c>
      <c r="L16" s="45" t="s">
        <v>1</v>
      </c>
      <c r="M16" s="43"/>
      <c r="N16" s="44"/>
      <c r="O16" s="41"/>
      <c r="P16" s="41"/>
      <c r="Q16" s="41"/>
      <c r="R16" s="45" t="s">
        <v>1</v>
      </c>
      <c r="S16" s="48"/>
      <c r="T16" s="48"/>
      <c r="U16" s="50"/>
    </row>
    <row r="17" spans="1:21" ht="28.5" customHeight="1" thickBot="1" x14ac:dyDescent="0.25">
      <c r="A17" s="57" t="s">
        <v>14</v>
      </c>
      <c r="B17" s="58"/>
      <c r="C17" s="59"/>
      <c r="D17" s="46">
        <v>3500000000</v>
      </c>
      <c r="E17" s="42">
        <f>D17</f>
        <v>3500000000</v>
      </c>
      <c r="F17" s="42">
        <v>3500000000</v>
      </c>
      <c r="G17" s="43"/>
      <c r="H17" s="44"/>
      <c r="I17" s="45">
        <v>391650009</v>
      </c>
      <c r="J17" s="45">
        <v>104440002.40000001</v>
      </c>
      <c r="K17" s="45" t="e">
        <f>#REF!-J17-#REF!+#REF!+#REF!</f>
        <v>#REF!</v>
      </c>
      <c r="L17" s="45">
        <f>I17/210*365</f>
        <v>680725015.64285719</v>
      </c>
      <c r="M17" s="43"/>
      <c r="N17" s="44"/>
      <c r="O17" s="47">
        <f>Q17-P17</f>
        <v>287210007</v>
      </c>
      <c r="P17" s="47">
        <v>104440002</v>
      </c>
      <c r="Q17" s="47">
        <f>391650009</f>
        <v>391650009</v>
      </c>
      <c r="R17" s="42">
        <f>O17/210*U7</f>
        <v>499198345.5</v>
      </c>
      <c r="S17" s="52">
        <f>R17</f>
        <v>499198345.5</v>
      </c>
      <c r="T17" s="52">
        <f>+S17/365*335</f>
        <v>458168344.5</v>
      </c>
      <c r="U17" s="50"/>
    </row>
    <row r="18" spans="1:21" ht="15" customHeight="1" thickBot="1" x14ac:dyDescent="0.25">
      <c r="A18" s="14" t="s">
        <v>15</v>
      </c>
      <c r="B18" s="15"/>
      <c r="C18" s="15"/>
      <c r="D18" s="15"/>
      <c r="E18" s="15"/>
      <c r="F18" s="15"/>
      <c r="G18" s="15"/>
      <c r="H18" s="15"/>
      <c r="I18" s="16">
        <v>504623635</v>
      </c>
      <c r="J18" s="17">
        <v>104440002.40000001</v>
      </c>
      <c r="K18" s="18" t="e">
        <f>SUM(K8:K17)</f>
        <v>#REF!</v>
      </c>
      <c r="L18" s="18">
        <f>SUM(L9:L17)</f>
        <v>767016811.04285717</v>
      </c>
      <c r="M18" s="15"/>
      <c r="N18" s="15"/>
      <c r="O18" s="16">
        <v>504623635</v>
      </c>
      <c r="P18" s="17">
        <v>104440002.40000001</v>
      </c>
      <c r="Q18" s="18">
        <f>SUM(Q8:Q17)</f>
        <v>475270120</v>
      </c>
      <c r="R18" s="18">
        <f>SUM(R9:R17)</f>
        <v>612981680</v>
      </c>
      <c r="S18" s="18">
        <f>SUM(S9:S17)</f>
        <v>612981680</v>
      </c>
      <c r="T18" s="18">
        <f>SUM(T9:T17)</f>
        <v>562599624.1095891</v>
      </c>
    </row>
    <row r="19" spans="1:21" ht="13.5" customHeight="1" thickBot="1" x14ac:dyDescent="0.25">
      <c r="A19" s="10"/>
      <c r="B19" s="10"/>
      <c r="C19" s="10"/>
      <c r="D19" s="10"/>
      <c r="E19" s="10"/>
      <c r="F19" s="10"/>
      <c r="G19" s="10"/>
      <c r="H19" s="10"/>
      <c r="I19" s="60" t="s">
        <v>16</v>
      </c>
      <c r="J19" s="61"/>
      <c r="K19" s="12" t="e">
        <f>K18</f>
        <v>#REF!</v>
      </c>
      <c r="L19" s="12">
        <f>L18</f>
        <v>767016811.04285717</v>
      </c>
      <c r="M19" s="10"/>
      <c r="N19" s="10"/>
      <c r="O19" s="55" t="s">
        <v>16</v>
      </c>
      <c r="P19" s="56"/>
      <c r="Q19" s="25">
        <f>Q18</f>
        <v>475270120</v>
      </c>
      <c r="R19" s="25">
        <f>R18</f>
        <v>612981680</v>
      </c>
      <c r="S19" s="25">
        <f>S18</f>
        <v>612981680</v>
      </c>
      <c r="T19" s="25">
        <f>T18</f>
        <v>562599624.1095891</v>
      </c>
    </row>
    <row r="20" spans="1:2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mergeCells count="30">
    <mergeCell ref="S6:S7"/>
    <mergeCell ref="S9:S15"/>
    <mergeCell ref="T6:T7"/>
    <mergeCell ref="A1:R1"/>
    <mergeCell ref="A3:R3"/>
    <mergeCell ref="G5:I5"/>
    <mergeCell ref="J5:L5"/>
    <mergeCell ref="G6:H6"/>
    <mergeCell ref="I6:I7"/>
    <mergeCell ref="J6:J7"/>
    <mergeCell ref="K6:K7"/>
    <mergeCell ref="L6:L7"/>
    <mergeCell ref="A5:C7"/>
    <mergeCell ref="D5:D7"/>
    <mergeCell ref="E5:E7"/>
    <mergeCell ref="R6:R7"/>
    <mergeCell ref="O19:P19"/>
    <mergeCell ref="A17:C17"/>
    <mergeCell ref="I19:J19"/>
    <mergeCell ref="F5:F7"/>
    <mergeCell ref="M5:O5"/>
    <mergeCell ref="P5:R5"/>
    <mergeCell ref="M6:N6"/>
    <mergeCell ref="O6:O7"/>
    <mergeCell ref="P6:P7"/>
    <mergeCell ref="Q6:Q7"/>
    <mergeCell ref="A9:C9"/>
    <mergeCell ref="A11:C11"/>
    <mergeCell ref="A13:C13"/>
    <mergeCell ref="A15:C15"/>
  </mergeCells>
  <pageMargins left="1.0236220472440944" right="0.23622047244094491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Francely Sanchez Florez</dc:creator>
  <cp:lastModifiedBy>Abogado Senior 03</cp:lastModifiedBy>
  <cp:lastPrinted>2016-04-25T15:32:48Z</cp:lastPrinted>
  <dcterms:created xsi:type="dcterms:W3CDTF">2015-06-01T01:47:54Z</dcterms:created>
  <dcterms:modified xsi:type="dcterms:W3CDTF">2016-12-07T23:36:14Z</dcterms:modified>
</cp:coreProperties>
</file>