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345" windowWidth="11175" windowHeight="7215" tabRatio="808"/>
  </bookViews>
  <sheets>
    <sheet name="FORMULARIO 7A" sheetId="5" r:id="rId1"/>
  </sheets>
  <definedNames>
    <definedName name="_xlnm.Print_Area" localSheetId="0">'FORMULARIO 7A'!$A$1:$G$112</definedName>
    <definedName name="_xlnm.Print_Titles" localSheetId="0">'FORMULARIO 7A'!$1:$4</definedName>
  </definedNames>
  <calcPr calcId="144525"/>
</workbook>
</file>

<file path=xl/calcChain.xml><?xml version="1.0" encoding="utf-8"?>
<calcChain xmlns="http://schemas.openxmlformats.org/spreadsheetml/2006/main">
  <c r="E76" i="5" l="1"/>
  <c r="E74" i="5"/>
  <c r="E75" i="5"/>
  <c r="E73" i="5"/>
  <c r="A7" i="5" l="1"/>
  <c r="A10" i="5" s="1"/>
  <c r="A11" i="5" s="1"/>
  <c r="A12" i="5" s="1"/>
  <c r="A13" i="5" s="1"/>
  <c r="A14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9" i="5" s="1"/>
  <c r="A30" i="5" s="1"/>
  <c r="A31" i="5" s="1"/>
  <c r="A34" i="5" s="1"/>
  <c r="A35" i="5" s="1"/>
  <c r="A36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7" i="5" s="1"/>
  <c r="A58" i="5" s="1"/>
  <c r="A59" i="5" s="1"/>
  <c r="A60" i="5" s="1"/>
  <c r="A61" i="5" s="1"/>
  <c r="A62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l="1"/>
  <c r="A78" i="5" s="1"/>
  <c r="A79" i="5" s="1"/>
  <c r="A80" i="5" s="1"/>
  <c r="A81" i="5" s="1"/>
  <c r="A84" i="5" s="1"/>
  <c r="A87" i="5" s="1"/>
  <c r="A90" i="5" s="1"/>
  <c r="A91" i="5"/>
  <c r="A88" i="5"/>
  <c r="A85" i="5"/>
  <c r="A82" i="5"/>
  <c r="A63" i="5"/>
  <c r="A55" i="5"/>
  <c r="A37" i="5"/>
  <c r="A32" i="5"/>
  <c r="A27" i="5"/>
  <c r="A15" i="5"/>
  <c r="A8" i="5"/>
  <c r="G87" i="5" l="1"/>
  <c r="G88" i="5" s="1"/>
  <c r="G84" i="5"/>
  <c r="G85" i="5" s="1"/>
  <c r="G59" i="5" l="1"/>
  <c r="G62" i="5"/>
  <c r="G76" i="5" l="1"/>
  <c r="G75" i="5" l="1"/>
  <c r="G52" i="5" l="1"/>
  <c r="G53" i="5"/>
  <c r="G54" i="5"/>
  <c r="G49" i="5" l="1"/>
  <c r="G47" i="5" l="1"/>
  <c r="G50" i="5"/>
  <c r="G51" i="5"/>
  <c r="G35" i="5"/>
  <c r="G31" i="5" l="1"/>
  <c r="G14" i="5" l="1"/>
  <c r="G58" i="5"/>
  <c r="G74" i="5"/>
  <c r="G67" i="5"/>
  <c r="G24" i="5"/>
  <c r="G22" i="5"/>
  <c r="G21" i="5"/>
  <c r="G18" i="5"/>
  <c r="G73" i="5"/>
  <c r="G26" i="5"/>
  <c r="G68" i="5"/>
  <c r="G12" i="5"/>
  <c r="G46" i="5"/>
  <c r="G23" i="5"/>
  <c r="G80" i="5"/>
  <c r="G11" i="5"/>
  <c r="G10" i="5"/>
  <c r="G61" i="5"/>
  <c r="G57" i="5"/>
  <c r="G30" i="5"/>
  <c r="G42" i="5"/>
  <c r="G34" i="5"/>
  <c r="G65" i="5"/>
  <c r="G41" i="5"/>
  <c r="G69" i="5"/>
  <c r="G81" i="5"/>
  <c r="G25" i="5"/>
  <c r="G13" i="5"/>
  <c r="G60" i="5"/>
  <c r="G15" i="5" l="1"/>
  <c r="G71" i="5"/>
  <c r="G45" i="5"/>
  <c r="G48" i="5"/>
  <c r="G19" i="5"/>
  <c r="G70" i="5"/>
  <c r="G40" i="5"/>
  <c r="G79" i="5"/>
  <c r="G20" i="5"/>
  <c r="G6" i="5"/>
  <c r="G29" i="5"/>
  <c r="G32" i="5" s="1"/>
  <c r="G43" i="5"/>
  <c r="G78" i="5"/>
  <c r="G44" i="5"/>
  <c r="G77" i="5"/>
  <c r="G17" i="5"/>
  <c r="G36" i="5"/>
  <c r="G37" i="5" s="1"/>
  <c r="G39" i="5"/>
  <c r="G63" i="5"/>
  <c r="G27" i="5" l="1"/>
  <c r="G55" i="5"/>
  <c r="G66" i="5"/>
  <c r="G72" i="5"/>
  <c r="G82" i="5" l="1"/>
  <c r="G90" i="5" l="1"/>
  <c r="G91" i="5" s="1"/>
  <c r="G7" i="5" l="1"/>
  <c r="G8" i="5" s="1"/>
  <c r="G92" i="5" s="1"/>
  <c r="G95" i="5" l="1"/>
  <c r="G97" i="5"/>
  <c r="G96" i="5"/>
  <c r="G98" i="5" l="1"/>
  <c r="G100" i="5" l="1"/>
</calcChain>
</file>

<file path=xl/sharedStrings.xml><?xml version="1.0" encoding="utf-8"?>
<sst xmlns="http://schemas.openxmlformats.org/spreadsheetml/2006/main" count="164" uniqueCount="105">
  <si>
    <t>No. DE ORDEN</t>
  </si>
  <si>
    <t>UND</t>
  </si>
  <si>
    <t>UN</t>
  </si>
  <si>
    <t>OBRAS COMPLEMENTARIAS</t>
  </si>
  <si>
    <t>URBANISMO ZONAS DE PARADA SITM-MIO</t>
  </si>
  <si>
    <t>V. COSTOS INDIRECTOS</t>
  </si>
  <si>
    <t>PORCENTAJE</t>
  </si>
  <si>
    <t>VALOR TOTAL</t>
  </si>
  <si>
    <t>IMPREVISTOS</t>
  </si>
  <si>
    <t>COSTO TOTAL</t>
  </si>
  <si>
    <t>ÍTEM DE PAGO</t>
  </si>
  <si>
    <t>LEVANTAMIENTO DE INFORMACIÓN DE CAMPO</t>
  </si>
  <si>
    <t>PAVIMENTO EN CONCRETO ASFÁLTICO</t>
  </si>
  <si>
    <t>PAVIMENTOS EN CONCRETO HIDRÁULICO</t>
  </si>
  <si>
    <t>CONSERVACIÓN DE PAVIMENTOS</t>
  </si>
  <si>
    <t>D E S C R I P C I Ó N</t>
  </si>
  <si>
    <t>PRECIO UNITARIO</t>
  </si>
  <si>
    <t>CANTIDAD</t>
  </si>
  <si>
    <t>UTILIDAD</t>
  </si>
  <si>
    <t>ADMINISTRACIÓN</t>
  </si>
  <si>
    <t>SUBTOTAL COSTO DIRECTO</t>
  </si>
  <si>
    <t>SUB-TOTAL COSTO INDIRECTO</t>
  </si>
  <si>
    <t>GL</t>
  </si>
  <si>
    <t>DESCRIPCIÓN</t>
  </si>
  <si>
    <t>PLAN DE GESTIÓN SOCIAL</t>
  </si>
  <si>
    <t>PLAN DE MANEJO AMBIENTAL</t>
  </si>
  <si>
    <t>PLAN DE MANEJO DE TRÁNSITO</t>
  </si>
  <si>
    <t>SEÑALIZACIÓN Y DEMARCACIÓN VIAL</t>
  </si>
  <si>
    <t>CUMPLIMIENTO DE LAS ACTIVIDADES, PROGRAMAS Y FICHAS ESPECIFICADAS EN EL ANEXO 10 - PLAN DE MANEJO AMBIENTAL (PMA)</t>
  </si>
  <si>
    <t>CUMPLIMIENTO DE LAS ACTIVIDADES, PROGRAMAS Y FICHAS ESPECIFICADAS EN EL ANEXO 11 - PLAN DE GESTION SOCIAL (PGA)</t>
  </si>
  <si>
    <t>CUMPLIMIENTO DE LAS ESPECIFICACIONES EN EL ANEXO 09 - PARAMETROS PARA LA ELABORACIÓN DEL PLAN DE MANEJO DE TRÁNSITO (PMT)</t>
  </si>
  <si>
    <t>SUBRASANTE Y CAPAS GRANULARES PARA LA ADECUACIÓN DE LOS CORREDORES VIALES.</t>
  </si>
  <si>
    <r>
      <t>COSTO TOTAL EN LETRAS</t>
    </r>
    <r>
      <rPr>
        <i/>
        <sz val="11"/>
        <color rgb="FFFF0000"/>
        <rFont val="Calibri"/>
        <family val="2"/>
        <scheme val="minor"/>
      </rPr>
      <t xml:space="preserve">  (DEBE COLOCARSE EL COSTO TOTAL EN LETRAS)</t>
    </r>
  </si>
  <si>
    <t xml:space="preserve">NOMBRE DEL PROPONENTE </t>
  </si>
  <si>
    <t xml:space="preserve"> (FIRMA DEL REPRESENTANTE LEGAL DEL PROPONENTE)</t>
  </si>
  <si>
    <t>REPRESENTANTE LEGAL DEL PROPONENTE</t>
  </si>
  <si>
    <t>ESTACIÓN DE AFORO DE TRÁFICO VEHICULAR PARA ESTIMACIÓN DE TPD DE ACUERDO A REQUERIMIENTOS DE ANEXO 01 Y 06  (3 DÍAS Y 18 HORAS POR DÍA)</t>
  </si>
  <si>
    <t>APIQUE POR ZONA DE ACUERDO A REQUERIMIENTOS DE ANEXO 01 Y 06 (INCLUYE ESTUDIOS DE LABORATORIO Y CARACTERIZACIÓN GEOMECÁNICA DE LOS MATERIALES)</t>
  </si>
  <si>
    <t>ESCARIFICACION,CONFORMACION Y COMPACTACION DE LA SUBRASANTE (GRADO DE COMPACTACION AL 95%PM)</t>
  </si>
  <si>
    <t>M2</t>
  </si>
  <si>
    <t>CONFORMACIÓN Y COMPACTACIÓN DE SUBRASANTE PARA BACHEO (GRADO DE COMPACTACIÓN AL 95%PM)</t>
  </si>
  <si>
    <t xml:space="preserve">SUBBASE GRANULAR PARA BACHEO (SUMINISTRO, EXTENDIDO, NIVELACIÓN, HUMEDECIMIENTO Y COMPACTACIÓN). </t>
  </si>
  <si>
    <t>M3</t>
  </si>
  <si>
    <t xml:space="preserve">BASE GRANULAR PARA BACHEO (SUMINISTRO, EXTENDIDO, NIVELACIÓN, HUMEDECIMIENTO Y COMPACTACIÓN). </t>
  </si>
  <si>
    <t xml:space="preserve">BASE GRANULAR (SUMINISTRO, EXTENDIDO, NIVELACIÓN, HUMEDECIMIENTO Y COMPACTACIÓN). </t>
  </si>
  <si>
    <t>CORTE, DEMOLICIÓN Y EXCAVACIÓN PARA REPARACIÓN DE PAVIMENTO FLEXIBLE, (INCLUYE CARGUE, TRANSPORTE Y DISPOSICION FINAL)</t>
  </si>
  <si>
    <t>FRESADO DE PAVIMENTO ASFÁLTICO HASTA 0.30 M DE PROFUNDIDAD (INCLUYE CARGUE, TRANSPORTE Y DISPOSICIÓN FINAL)</t>
  </si>
  <si>
    <t>RIEGO DE LIGA CON EMULSIÓN ASFÁLTICA CRR-1 (INCLUYE SUMINISTRO, BARRIDO DE SUPERFICIE Y RIEGO)</t>
  </si>
  <si>
    <t>IMPRIMACIÓN CON EMULSIÓN ASFÁLTICA CRL-1 (INCLUYE SUMINISTRO, BARRIDO DE SUPERFICIE Y RIEGO)</t>
  </si>
  <si>
    <t>MEZCLA ASFÁLTICA DENSA EN CALIENTE TIPO MDC-2 PARA BACHEO.  (INCLUYE: SUMINISTRO, TRANSPORTE, COLOCACIÓN, NIVELACIÓN MANUAL Y COMPACTACIÓN.)</t>
  </si>
  <si>
    <t>MEZCLA ASFÁLTICA DENSA EN CALIENTE TIPO MDC-2, INCLUYE SUMINISTRO, TRANSPORTE, COLOCACIÓN Y COMPACTACIÓN.</t>
  </si>
  <si>
    <t>MEZCLA ASFÁLTICA DENSA EN CALIENTE TIPO MDC-1, INCLUYE SUMINISTRO, TRANSPORTE, COLOCACIÓN Y COMPACTACIÓN.</t>
  </si>
  <si>
    <t>MEZCLA ASFÁLTICA DE ALTO MÓDULO (MAM), INCLUYE SUMINISTRO, TRANSPORTE, COLOCACIÓN Y COMPACTACIÓN.</t>
  </si>
  <si>
    <t>GEOTEXTIL REPAV 450 O SIMILAR PARA PAVIMENTACIÓN Y REPAVIMENTACIÓN  (INCLUYE SUMINISTRO E INSTALACIÓN)</t>
  </si>
  <si>
    <t>CONSTRUCCIÓN DE SARDINEL DE 0,4m*0,2m (INCLUYE CONCRETO PREMEZCLADO DE 3000 PSI, ACERO, FORMALETA METÁLICA  Y CURADO)</t>
  </si>
  <si>
    <t>ML</t>
  </si>
  <si>
    <t>CORTE Y DEMOLICIÓN DE PAVIMENTO RÍGIDO (INCLUYE CARGUE, TRANSPORTE Y DISPOSICIÓN FINAL)</t>
  </si>
  <si>
    <t>CONCRETO HIDRÁULICO PREMEZCLADO PARA PAVIMENTOS - MR45 ACELERADO A 3 DÍAS (INCLUYE FORMALETEADO, SUMINISTRO, INSTALACIÓN, CURADO, SELLADO DE JUNTAS Y ACERO DE TRANSFERENCIA DE CARGA).</t>
  </si>
  <si>
    <t>ACERO DE REFUERZOS PARA LOSAS DE CONCRETO (INCLUYE SUMINISTRO, INHIBIDOR DE CORROSIÓN, FIGURADO Y FIJACIÓN)</t>
  </si>
  <si>
    <t>Kg</t>
  </si>
  <si>
    <t>RESELLADO DE JUNTAS EN PAVIMENTO RÍGIDO MENORES A 12 MM DE ANCHO.  INCLUYE LIMPIEZA, SUMINISTRO E INSTALACIÓN DE CINTILLA Y SELLO DE SILICONA</t>
  </si>
  <si>
    <t>SELLADO GRIETAS EN PAVIMENTOS RÍGIDOS CON ANCHO ENTRE 3MM A 20MM USANDO ASFALTO MODIFICADO CON POLIMEROS (TIPO POLYBIT O SIMILAR) INCLUYE LIMPIEZA DE LA GRIETA Y RUTEADO</t>
  </si>
  <si>
    <t>SELLADO DE FISURAS EN PAVIMENTOS FLEXIBLES CON ANCHOS MENORES A 20MM USANDO ASFALTO MODIFICADO CON POLIMEROS (TIPO POLYBIT O SIMILAR) INCLUYE LIMPIEZA DE LA FISURA Y RUTEADO.</t>
  </si>
  <si>
    <t>REALCE DE CAMARA DE CILINDRO TIPO B, A NIVEL DE RASANTE SEGÚN NORMA EMCALI (INCLUYE ESCALONES Y ADITIVO PARA ADHERENCIA DE CONCRETO)</t>
  </si>
  <si>
    <t>SUMINISTRO Y COLOCACIÓN DE LOSA Y TAPA PREFABRICADA PARA CAMARA DE INSPECCIÓN TIPO B SEGÚN NORMA EMCALI</t>
  </si>
  <si>
    <t>REALCE Y REPARACIÓN DE SUMIDERO SENCILLO (INCLUYE CONCRETO DE F´c = 3000 Psi ELABORADO EN OBRA, REJILLA Y PANELA PREFABRICADOS)</t>
  </si>
  <si>
    <t>SUMINISTRO DE CAJA DE CONTADOR EN CONCRETO - DIÁMETRO 1/2", 3/4" Y 1" (INCLUYE TAPA METÁLICA)</t>
  </si>
  <si>
    <t>TAPA CAJA DE INSPECCION DOMICILIARIA (INCLUYE NIVELACIÓN DE LA CAJA)</t>
  </si>
  <si>
    <t>TAPA CÁMARA PARA REDES SECAS 1m*0,8m</t>
  </si>
  <si>
    <t>NIVELACIÓN CONTRAMARCO CAJA DE REDES SECAS</t>
  </si>
  <si>
    <t xml:space="preserve">UN </t>
  </si>
  <si>
    <t>CÁRCAMO DE PROTECCIÓN DE TUBERÍAS ACUEDUCTO QUE COMPRENDE  ENTRE 6" DE DIÁMETRO HASTA 12" (INCLUYE CONCRETO PREMEZCLADO 3000 PSI, ACERO DE REFUERZO, FORMALETA Y CURADO)</t>
  </si>
  <si>
    <t>LIMPIEZA DE SUMIDEROS PUNTUALES, INCLUYE RETIRO EN VOLQUETA</t>
  </si>
  <si>
    <t>LIMPIEZA DE CÁMARAS DE INSPECCIÓN (INCLUYE CARGUE, RETIRO Y DISPOSICIÓN FINAL DE SOBRANTES)</t>
  </si>
  <si>
    <t>SUMINISTRO TRANSPORTE E INSTALACIÓN DE TUBERÍA DE HORMIGÓN SIMPLE CLASE II UNIÓN CAUCHO DIÁMETRO 8" (INCLUYE ACARREO)</t>
  </si>
  <si>
    <t>SUMINISTRO TRANSPORTE E INSTALACIÓN DE TUBERÍA DE HORMIGÓN SIMPLE CLASE II UNIÓN CAUCHO DIÁMETRO 10" (INCLUYE ACARREO)</t>
  </si>
  <si>
    <t>SUMINISTRO TRANSPORTE E INSTALACIÓN DE TUBERÍA DE HORMIGÓN SIMPLE CLASE II UNIÓN CAUCHO DIÁMETRO 12" (INCLUYE ACARREO)</t>
  </si>
  <si>
    <t>TUBERÍA PVC UNIÓN MECÁNICA RDE 21 D=4" (INCLUYE ACCESORIOS, CIMENTACIÓN, SUMINISTRO E INSTALACIÓN DE TUBERÍA)</t>
  </si>
  <si>
    <t>TUBERÍA PVC UNIÓN MECÁNICA RDE 21 D=6" (INCLUYE ACCESORIOS, CIMENTACIÓN, SUMINISTRO E INSTALACIÓN DE TUBERÍA)</t>
  </si>
  <si>
    <t>ACOMETIDA DOMICILIARIA DE TUBERÍA DE COBRE FLEXIBLE D=1/2" (INCLUYE ACCESORIOS, SUMINISTRO E INSTALACIÓN DE TUBERÍA)</t>
  </si>
  <si>
    <t>LÍNEA CONTINUA DE DEMARCACIÓN VIAL A=0,12 M, e=2,3MM, PINTURA TERMOPLÁSTICA (INCLUYE SUMINISTRO, APLICACIÓN CON EQUIPO Y MICROESFERAS)</t>
  </si>
  <si>
    <t>LÍNEA DISCONTINUA DE DEMARCACIÓN VIAL A=0,12 M, e=2,3MM,  PINTURA TERMOPLÁSTICA (INCLUYE SUMINISTRO, APLICACIÓN CON EQUIPO Y MICROESFERAS)</t>
  </si>
  <si>
    <t>LÍNEA CONTINUA DE DEMARCACIÓN VIAL CARRIL "SOLO BUS" A=0,25 M, e=2,3MM, PINTURA TERMOPLÁSTICA (INCLUYE SUMINISTRO, APLICACIÓN CON EQUIPO Y MICROESFERAS)</t>
  </si>
  <si>
    <t>MARCAS VIALES PARA PICTOGRAMA, CEBRAS, FLECHAS, SENDEROS, ETC CON PINTURA ACRÍLICA BASE AGUA (INCLUYE SUMINISTRO, APLICACIÓN CON EQUIPO Y MICROESFERAS)</t>
  </si>
  <si>
    <t xml:space="preserve">DEMARCACIÓN DE ZONA DE PARADA MIO, LONGITUD DE 15 METROS SEGÚN GUÍA DE DISEÑO DE ESPACIO PÚBLICO DE LAS PARADAS - ANEXO 05 (INCLUYE LIMPIEZA, REPLANTEO) </t>
  </si>
  <si>
    <t xml:space="preserve">SUMINISTRO E INSTALACIÓN DE SEÑALES VERTICALES REGLAMENTARIAS Y PREVENTIVAS DE 0.75M*0.75M, SEGÚN ESPECIFICACIÓN </t>
  </si>
  <si>
    <t>DEMOLICIÓN DE SARDINELES EN CONCRETO ( INCLUYE CARGUE, TRANSPORTE Y DISPOSICIÓN FINAL)</t>
  </si>
  <si>
    <t>DEMOLICIÓN DE PISOS Y ANDENES EN CONCRETO  (INCLUYE CARGUE, TRANSPORTE Y DISPOSICIÓN FINAL)</t>
  </si>
  <si>
    <t>EXCAVACIONES VARIAS EN MATERIAL COMÚN EN SECO A MANO (INCLUYE CARGUE, TRANSPORTE, DISPOSICIÓN FINAL Y COMPACTACIÓN DEL FONDO DE EXCAVACIÓN)</t>
  </si>
  <si>
    <t xml:space="preserve">SUBBASE GRANULAR PARA ANDEN (INCLUYE SUMINISTRO, TRANSPORTE, EXTENDIDO, NIVELACIÓN, HUMEDECIMIENTO Y COMPACTACIÓN). </t>
  </si>
  <si>
    <t>REALCE DE SARDINEL (INCLUYE CONCRETO PREMEZCLADO 3000 PSI, FORMALETA, ACERO DE REFUERZO, CURADO Y EPÓXICO DE ANCLAJE.)</t>
  </si>
  <si>
    <t>ANDENES EN CONCRETO REFORZADO H = 10 CM, ACABADO TEXTURIZADO SEGÚN GUIA DE DISEÑO (INCLUYE FORMALETA, CURADO, MALLA ELECTRO SOLDADA 0.15*0.15M, D=6MM Y CONCRETO PREMEZCLADO 3000 PSI)</t>
  </si>
  <si>
    <t>RAMPA EN CONCRETO PREMEZCLADO DE 3000 PSI H = 12 CM, INCLUYE VIBRADO Y CURADO DEL CONCRETO, PARRILLA DE REFUERZO 0.25*0.25 D#3 PDR60</t>
  </si>
  <si>
    <t>SUMINISTRO E INSTALACIÓN DE PISO EN LOSETA PREFABRICADA (ACANALADA O ALERTA) 40cm*40cm COLOR AMARILLO. INCLUYE MORTERO DE PEGA 1:2 Y ARENA DE SELLO</t>
  </si>
  <si>
    <t>SUMINISTRO E INSTALACIÓN DE MOGADOR TIPO 1 SEGÚN GUÍA DE DISEÑO DE ESPACIO PÚBLICO DE LAS PARADAS - ANEXO 05 (INCLUYE TRANSPORTE, CIMENTACIÓN, RETIRO DE ESCOMBROS Y PLACA BRAILLE).</t>
  </si>
  <si>
    <t>SUMINISTRO E INSTALACIÓN DE MOGADOR TIPO 2 SEGÚN GUÍA DE DISEÑO DE ESPACIO PÚBLICO DE LAS PARADAS - ANEXO 05 (INCLUYE TRANSPORTE, CIMENTACIÓN, RETIRO DE ESCOMBROS Y PLACA BRAILLE).</t>
  </si>
  <si>
    <t>SEÑALÉTICA PARA MOGADOR TIPO 1 (INCLUYE ARTE GRÁFICO, IMPRESIÓN, PINTURA SEÑAL, RECUBRIMIENTO REFLECTIVO, LIMPIEZA E INSTALACIÓN DE VINILO DE FÁCIL REMOCIÓN Y ANTIGRAFFITI)</t>
  </si>
  <si>
    <t>SEÑALÉTICA PARA MOGADOR TIPO 2 (INCLUYE ARTE GRÁFICO, IMPRESIÓN, LIMPIEZA E INSTALACIÓN DE VINILO DE FÁCIL REMOCIÓN Y ANTIGRAFFITI)</t>
  </si>
  <si>
    <t>BANCA PREFABRICADA EN CONCRETO SEGÚN GUIA DE DISEÑO DE ESPACIO PÚBLICO DE LAS PARADAS, ANEXO 05 (INCLUYE SUMINISTRO, TRANSPORTE, CIMENTACIÓN E INSTALACIÓN).</t>
  </si>
  <si>
    <t>BOLARDO BAJO OVALADO PREFABRICADO  SEGÚN GUIA DE DISEÑO DE ESPACIO PÚBLICO DE LAS PARADAS, ANEXO 05 (INCLUYE SUMINISTRO, TRANSPORTE, CIMENTACIÓN E INSTALACIÓN).</t>
  </si>
  <si>
    <t>ALCORQUE Y CONTENEDOR DE RAICES PARA ARBOLES EXISTENTES (INCLUYE FORMALETA, ACERO DE REFUERZO, CONCRETO PREMEZCLADO 3000 PSI)</t>
  </si>
  <si>
    <t>PRADO TRENZA, INCLUYE SUMINISTRO E INSTALACIÓN.</t>
  </si>
  <si>
    <t>PODA DE COPA Y RAICES DE ARBOLES (INCLUYE CICATRIZANTE, FERTILIZANTE, RETIRO Y DISPOSICIÓN FINAL DEL MATERIAL RESULTANTE)</t>
  </si>
  <si>
    <r>
      <t xml:space="preserve">LICITACIÓN PÚBLICA No MC-5.8.2.01.13
</t>
    </r>
    <r>
      <rPr>
        <sz val="14"/>
        <rFont val="Calibri"/>
        <family val="2"/>
        <scheme val="minor"/>
      </rPr>
      <t xml:space="preserve">ADECUACIÓN DE LA INFRAESTRUCTURA VIAL  DE CORREDORES 
PRETRONCALES Y ALIMENTADORES  DEL SISTEMA DE TRANSPORTE MASIVO DE CALI
</t>
    </r>
    <r>
      <rPr>
        <b/>
        <sz val="14"/>
        <rFont val="Calibri"/>
        <family val="2"/>
        <scheme val="minor"/>
      </rPr>
      <t>FORMULARIO 7A</t>
    </r>
    <r>
      <rPr>
        <b/>
        <sz val="16"/>
        <rFont val="Calibri"/>
        <family val="2"/>
        <scheme val="minor"/>
      </rPr>
      <t xml:space="preserve"> </t>
    </r>
    <r>
      <rPr>
        <b/>
        <sz val="15"/>
        <rFont val="Calibri"/>
        <family val="2"/>
        <scheme val="minor"/>
      </rPr>
      <t xml:space="preserve">GRUPO 1 CENTRO-NORTE </t>
    </r>
  </si>
  <si>
    <t xml:space="preserve"> (DEBE COLOCARSE EL NOMBRE DEL PROPONENTE)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</si>
</sst>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General_)"/>
    <numFmt numFmtId="165" formatCode="0_)"/>
    <numFmt numFmtId="166" formatCode="_(&quot;$&quot;* #,##0.00_);_(&quot;$&quot;* \(#,##0.00\);_(&quot;$&quot;* &quot;-&quot;??_);_(@_)"/>
    <numFmt numFmtId="167" formatCode="_ [$€-2]\ * #,##0.00_ ;_ [$€-2]\ * \-#,##0.00_ ;_ [$€-2]\ * &quot;-&quot;??_ "/>
    <numFmt numFmtId="168" formatCode="_-* #,##0.00\ &quot;Pts&quot;_-;\-* #,##0.00\ &quot;Pts&quot;_-;_-* &quot;-&quot;??\ &quot;Pts&quot;_-;_-@_-"/>
    <numFmt numFmtId="169" formatCode="_-* #,##0\ _p_t_a_-;\-* #,##0\ _p_t_a_-;_-* &quot;-&quot;\ _p_t_a_-;_-@_-"/>
    <numFmt numFmtId="170" formatCode="_-* #,##0\ &quot;Pts&quot;_-;\-* #,##0\ &quot;Pts&quot;_-;_-* &quot;-&quot;\ &quot;Pts&quot;_-;_-@_-"/>
    <numFmt numFmtId="171" formatCode="\$#,##0\ ;\(\$#,##0\)"/>
    <numFmt numFmtId="172" formatCode="_([$$-240A]\ * #,##0_);_([$$-240A]\ * \(#,##0\);_([$$-240A]\ * &quot;-&quot;??_);_(@_)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  <charset val="1"/>
    </font>
    <font>
      <sz val="12"/>
      <color indexed="23"/>
      <name val="Arial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ourier"/>
      <family val="3"/>
    </font>
    <font>
      <sz val="10"/>
      <name val="Tahoma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1"/>
      <color indexed="23"/>
      <name val="Arial"/>
      <family val="2"/>
    </font>
    <font>
      <sz val="11"/>
      <color indexed="8"/>
      <name val="Calibri"/>
      <family val="2"/>
      <charset val="129"/>
    </font>
    <font>
      <b/>
      <sz val="12"/>
      <name val="Calibri"/>
      <family val="2"/>
      <scheme val="minor"/>
    </font>
    <font>
      <sz val="16"/>
      <color indexed="8"/>
      <name val="Arial"/>
      <family val="2"/>
      <charset val="1"/>
    </font>
    <font>
      <sz val="16"/>
      <color indexed="23"/>
      <name val="Arial"/>
      <family val="2"/>
    </font>
    <font>
      <sz val="11"/>
      <color indexed="8"/>
      <name val="Calibri"/>
      <family val="2"/>
      <charset val="1"/>
    </font>
    <font>
      <b/>
      <sz val="15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23"/>
      </left>
      <right style="double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 applyNumberFormat="0" applyBorder="0" applyAlignment="0" applyProtection="0"/>
    <xf numFmtId="0" fontId="8" fillId="3" borderId="1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6" fillId="4" borderId="13" applyNumberFormat="0" applyAlignment="0" applyProtection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24" applyNumberFormat="0" applyAlignment="0" applyProtection="0"/>
    <xf numFmtId="0" fontId="21" fillId="9" borderId="25" applyNumberFormat="0" applyAlignment="0" applyProtection="0"/>
    <xf numFmtId="0" fontId="22" fillId="9" borderId="24" applyNumberFormat="0" applyAlignment="0" applyProtection="0"/>
    <xf numFmtId="0" fontId="23" fillId="0" borderId="26" applyNumberFormat="0" applyFill="0" applyAlignment="0" applyProtection="0"/>
    <xf numFmtId="0" fontId="24" fillId="10" borderId="27" applyNumberFormat="0" applyAlignment="0" applyProtection="0"/>
    <xf numFmtId="0" fontId="5" fillId="0" borderId="0" applyNumberFormat="0" applyFill="0" applyBorder="0" applyAlignment="0" applyProtection="0"/>
    <xf numFmtId="0" fontId="1" fillId="11" borderId="28" applyNumberFormat="0" applyFont="0" applyAlignment="0" applyProtection="0"/>
    <xf numFmtId="0" fontId="25" fillId="0" borderId="0" applyNumberFormat="0" applyFill="0" applyBorder="0" applyAlignment="0" applyProtection="0"/>
    <xf numFmtId="0" fontId="4" fillId="0" borderId="29" applyNumberFormat="0" applyFill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2" fillId="0" borderId="0"/>
    <xf numFmtId="164" fontId="27" fillId="0" borderId="0"/>
    <xf numFmtId="0" fontId="28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4" fontId="27" fillId="0" borderId="0"/>
    <xf numFmtId="9" fontId="9" fillId="0" borderId="0" applyFont="0" applyFill="0" applyBorder="0" applyAlignment="0" applyProtection="0"/>
    <xf numFmtId="164" fontId="27" fillId="0" borderId="0"/>
    <xf numFmtId="0" fontId="9" fillId="0" borderId="0"/>
    <xf numFmtId="0" fontId="30" fillId="0" borderId="0">
      <alignment vertical="top"/>
    </xf>
    <xf numFmtId="4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9" fillId="0" borderId="30" applyNumberFormat="0" applyFont="0" applyFill="0" applyAlignment="0">
      <alignment horizontal="left"/>
    </xf>
    <xf numFmtId="3" fontId="31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1" applyNumberFormat="0" applyFont="0" applyFill="0" applyAlignment="0" applyProtection="0"/>
    <xf numFmtId="10" fontId="31" fillId="0" borderId="0" applyFont="0" applyFill="0" applyBorder="0" applyAlignment="0" applyProtection="0"/>
    <xf numFmtId="0" fontId="6" fillId="36" borderId="0" applyNumberFormat="0" applyBorder="0" applyAlignment="0" applyProtection="0"/>
    <xf numFmtId="0" fontId="1" fillId="0" borderId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35" fillId="0" borderId="0"/>
    <xf numFmtId="0" fontId="37" fillId="0" borderId="0" applyNumberFormat="0" applyBorder="0" applyProtection="0">
      <alignment horizontal="center" vertical="center"/>
    </xf>
    <xf numFmtId="0" fontId="38" fillId="3" borderId="12" applyNumberFormat="0" applyProtection="0">
      <alignment horizontal="center" vertical="center"/>
    </xf>
    <xf numFmtId="0" fontId="6" fillId="0" borderId="0"/>
    <xf numFmtId="0" fontId="39" fillId="0" borderId="0"/>
  </cellStyleXfs>
  <cellXfs count="128">
    <xf numFmtId="0" fontId="0" fillId="0" borderId="0" xfId="0"/>
    <xf numFmtId="165" fontId="3" fillId="0" borderId="44" xfId="73" applyNumberFormat="1" applyFont="1" applyFill="1" applyBorder="1" applyAlignment="1" applyProtection="1">
      <alignment horizontal="center" vertical="center" wrapText="1"/>
    </xf>
    <xf numFmtId="0" fontId="3" fillId="0" borderId="45" xfId="74" applyFont="1" applyFill="1" applyBorder="1" applyAlignment="1" applyProtection="1">
      <alignment horizontal="center" vertical="center"/>
    </xf>
    <xf numFmtId="0" fontId="3" fillId="0" borderId="45" xfId="75" applyFont="1" applyFill="1" applyBorder="1" applyAlignment="1" applyProtection="1">
      <alignment horizontal="left" vertical="center" wrapText="1"/>
    </xf>
    <xf numFmtId="0" fontId="3" fillId="0" borderId="45" xfId="75" applyFont="1" applyFill="1" applyBorder="1" applyAlignment="1" applyProtection="1">
      <alignment horizontal="center" vertical="center"/>
    </xf>
    <xf numFmtId="172" fontId="3" fillId="0" borderId="46" xfId="76" applyNumberFormat="1" applyFont="1" applyFill="1" applyBorder="1" applyAlignment="1" applyProtection="1">
      <alignment horizontal="center" vertical="center"/>
    </xf>
    <xf numFmtId="165" fontId="3" fillId="0" borderId="47" xfId="73" applyNumberFormat="1" applyFont="1" applyFill="1" applyBorder="1" applyAlignment="1" applyProtection="1">
      <alignment horizontal="center" vertical="center" wrapText="1"/>
    </xf>
    <xf numFmtId="0" fontId="3" fillId="0" borderId="48" xfId="74" applyFont="1" applyFill="1" applyBorder="1" applyAlignment="1" applyProtection="1">
      <alignment horizontal="center" vertical="center"/>
    </xf>
    <xf numFmtId="172" fontId="3" fillId="0" borderId="49" xfId="76" applyNumberFormat="1" applyFont="1" applyFill="1" applyBorder="1" applyAlignment="1" applyProtection="1">
      <alignment horizontal="center" vertical="center"/>
    </xf>
    <xf numFmtId="165" fontId="3" fillId="0" borderId="50" xfId="73" applyNumberFormat="1" applyFont="1" applyFill="1" applyBorder="1" applyAlignment="1" applyProtection="1">
      <alignment horizontal="center" vertical="center" wrapText="1"/>
    </xf>
    <xf numFmtId="0" fontId="3" fillId="0" borderId="51" xfId="74" applyFont="1" applyFill="1" applyBorder="1" applyAlignment="1" applyProtection="1">
      <alignment horizontal="center" vertical="center"/>
    </xf>
    <xf numFmtId="0" fontId="3" fillId="0" borderId="51" xfId="75" applyFont="1" applyFill="1" applyBorder="1" applyAlignment="1" applyProtection="1">
      <alignment horizontal="center" vertical="center"/>
    </xf>
    <xf numFmtId="172" fontId="3" fillId="0" borderId="52" xfId="76" applyNumberFormat="1" applyFont="1" applyFill="1" applyBorder="1" applyAlignment="1" applyProtection="1">
      <alignment horizontal="center" vertical="center"/>
    </xf>
    <xf numFmtId="0" fontId="3" fillId="0" borderId="48" xfId="75" applyFont="1" applyFill="1" applyBorder="1" applyAlignment="1" applyProtection="1">
      <alignment horizontal="center" vertical="center"/>
    </xf>
    <xf numFmtId="2" fontId="3" fillId="0" borderId="45" xfId="74" applyNumberFormat="1" applyFont="1" applyFill="1" applyBorder="1" applyAlignment="1" applyProtection="1">
      <alignment horizontal="center" vertical="center"/>
    </xf>
    <xf numFmtId="0" fontId="3" fillId="0" borderId="53" xfId="74" applyFont="1" applyFill="1" applyBorder="1" applyAlignment="1" applyProtection="1">
      <alignment horizontal="center" vertical="center"/>
    </xf>
    <xf numFmtId="165" fontId="3" fillId="0" borderId="57" xfId="73" applyNumberFormat="1" applyFont="1" applyFill="1" applyBorder="1" applyAlignment="1" applyProtection="1">
      <alignment horizontal="center" vertical="center" wrapText="1"/>
    </xf>
    <xf numFmtId="0" fontId="3" fillId="0" borderId="53" xfId="75" applyFont="1" applyFill="1" applyBorder="1" applyAlignment="1" applyProtection="1">
      <alignment horizontal="center" vertical="center"/>
    </xf>
    <xf numFmtId="172" fontId="3" fillId="0" borderId="58" xfId="76" applyNumberFormat="1" applyFont="1" applyFill="1" applyBorder="1" applyAlignment="1" applyProtection="1">
      <alignment horizontal="center" vertical="center"/>
    </xf>
    <xf numFmtId="172" fontId="36" fillId="0" borderId="16" xfId="76" applyNumberFormat="1" applyFont="1" applyFill="1" applyBorder="1" applyAlignment="1" applyProtection="1">
      <alignment horizontal="center" vertical="center"/>
    </xf>
    <xf numFmtId="172" fontId="36" fillId="0" borderId="18" xfId="76" applyNumberFormat="1" applyFont="1" applyFill="1" applyBorder="1" applyAlignment="1" applyProtection="1">
      <alignment horizontal="center" vertical="center"/>
    </xf>
    <xf numFmtId="172" fontId="3" fillId="0" borderId="40" xfId="76" applyNumberFormat="1" applyFont="1" applyFill="1" applyBorder="1" applyAlignment="1" applyProtection="1">
      <alignment horizontal="center" vertical="center"/>
    </xf>
    <xf numFmtId="172" fontId="3" fillId="0" borderId="34" xfId="76" applyNumberFormat="1" applyFont="1" applyFill="1" applyBorder="1" applyAlignment="1" applyProtection="1">
      <alignment horizontal="center" vertical="center"/>
    </xf>
    <xf numFmtId="172" fontId="3" fillId="0" borderId="36" xfId="76" applyNumberFormat="1" applyFont="1" applyFill="1" applyBorder="1" applyAlignment="1" applyProtection="1">
      <alignment horizontal="center" vertical="center"/>
    </xf>
    <xf numFmtId="0" fontId="3" fillId="0" borderId="45" xfId="75" applyFont="1" applyFill="1" applyBorder="1" applyAlignment="1" applyProtection="1">
      <alignment horizontal="justify" vertical="center" wrapText="1"/>
    </xf>
    <xf numFmtId="165" fontId="12" fillId="0" borderId="6" xfId="73" applyNumberFormat="1" applyFont="1" applyFill="1" applyBorder="1" applyAlignment="1" applyProtection="1">
      <alignment horizontal="center" vertical="center" wrapText="1"/>
    </xf>
    <xf numFmtId="0" fontId="12" fillId="0" borderId="1" xfId="74" applyFont="1" applyFill="1" applyBorder="1" applyAlignment="1" applyProtection="1">
      <alignment horizontal="center" vertical="center"/>
    </xf>
    <xf numFmtId="165" fontId="12" fillId="0" borderId="8" xfId="73" applyNumberFormat="1" applyFont="1" applyFill="1" applyBorder="1" applyAlignment="1" applyProtection="1">
      <alignment horizontal="center" vertical="center" wrapText="1"/>
    </xf>
    <xf numFmtId="0" fontId="3" fillId="0" borderId="51" xfId="75" applyFont="1" applyFill="1" applyBorder="1" applyAlignment="1" applyProtection="1">
      <alignment horizontal="justify" vertical="center" wrapText="1"/>
    </xf>
    <xf numFmtId="0" fontId="3" fillId="0" borderId="53" xfId="75" applyFont="1" applyFill="1" applyBorder="1" applyAlignment="1" applyProtection="1">
      <alignment horizontal="justify" vertical="center" wrapText="1"/>
    </xf>
    <xf numFmtId="0" fontId="3" fillId="0" borderId="48" xfId="75" applyFont="1" applyFill="1" applyBorder="1" applyAlignment="1" applyProtection="1">
      <alignment horizontal="justify" vertical="center" wrapText="1"/>
    </xf>
    <xf numFmtId="172" fontId="12" fillId="2" borderId="34" xfId="76" applyNumberFormat="1" applyFont="1" applyFill="1" applyBorder="1" applyAlignment="1" applyProtection="1">
      <alignment horizontal="center" vertical="center"/>
    </xf>
    <xf numFmtId="172" fontId="12" fillId="2" borderId="56" xfId="76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164" fontId="12" fillId="0" borderId="32" xfId="73" applyFont="1" applyFill="1" applyBorder="1" applyAlignment="1" applyProtection="1">
      <alignment horizontal="center"/>
    </xf>
    <xf numFmtId="164" fontId="3" fillId="0" borderId="48" xfId="73" applyFont="1" applyFill="1" applyBorder="1" applyAlignment="1" applyProtection="1">
      <alignment horizontal="center" vertical="center"/>
    </xf>
    <xf numFmtId="3" fontId="3" fillId="0" borderId="48" xfId="74" applyNumberFormat="1" applyFont="1" applyFill="1" applyBorder="1" applyAlignment="1" applyProtection="1">
      <alignment horizontal="center" vertical="center" wrapText="1"/>
    </xf>
    <xf numFmtId="164" fontId="3" fillId="0" borderId="51" xfId="73" applyFont="1" applyFill="1" applyBorder="1" applyAlignment="1" applyProtection="1">
      <alignment horizontal="justify" vertical="center" wrapText="1"/>
    </xf>
    <xf numFmtId="3" fontId="3" fillId="0" borderId="51" xfId="74" applyNumberFormat="1" applyFont="1" applyFill="1" applyBorder="1" applyAlignment="1" applyProtection="1">
      <alignment horizontal="center" vertical="center" wrapText="1"/>
    </xf>
    <xf numFmtId="164" fontId="3" fillId="0" borderId="48" xfId="73" applyFont="1" applyFill="1" applyBorder="1" applyAlignment="1" applyProtection="1">
      <alignment horizontal="justify" vertical="center" wrapText="1"/>
    </xf>
    <xf numFmtId="3" fontId="3" fillId="0" borderId="45" xfId="74" applyNumberFormat="1" applyFont="1" applyFill="1" applyBorder="1" applyAlignment="1" applyProtection="1">
      <alignment horizontal="center" vertical="center" wrapText="1"/>
    </xf>
    <xf numFmtId="164" fontId="3" fillId="0" borderId="45" xfId="73" applyFont="1" applyFill="1" applyBorder="1" applyAlignment="1" applyProtection="1">
      <alignment horizontal="justify" vertical="center" wrapText="1"/>
    </xf>
    <xf numFmtId="172" fontId="12" fillId="0" borderId="34" xfId="76" applyNumberFormat="1" applyFont="1" applyFill="1" applyBorder="1" applyAlignment="1" applyProtection="1">
      <alignment horizontal="right" vertical="center"/>
    </xf>
    <xf numFmtId="172" fontId="3" fillId="0" borderId="0" xfId="0" applyNumberFormat="1" applyFont="1" applyFill="1" applyProtection="1"/>
    <xf numFmtId="164" fontId="12" fillId="0" borderId="1" xfId="73" applyFont="1" applyFill="1" applyBorder="1" applyAlignment="1" applyProtection="1">
      <alignment horizontal="center"/>
    </xf>
    <xf numFmtId="3" fontId="3" fillId="0" borderId="53" xfId="74" applyNumberFormat="1" applyFont="1" applyFill="1" applyBorder="1" applyAlignment="1" applyProtection="1">
      <alignment horizontal="center" vertical="center" wrapText="1"/>
    </xf>
    <xf numFmtId="164" fontId="12" fillId="0" borderId="0" xfId="73" applyFont="1" applyFill="1" applyBorder="1" applyAlignment="1" applyProtection="1">
      <alignment horizontal="center"/>
    </xf>
    <xf numFmtId="0" fontId="36" fillId="0" borderId="0" xfId="0" applyFont="1" applyFill="1" applyProtection="1"/>
    <xf numFmtId="0" fontId="12" fillId="0" borderId="37" xfId="0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 applyProtection="1">
      <alignment horizontal="center" vertical="center"/>
    </xf>
    <xf numFmtId="172" fontId="3" fillId="0" borderId="48" xfId="76" applyNumberFormat="1" applyFont="1" applyFill="1" applyBorder="1" applyAlignment="1" applyProtection="1">
      <alignment horizontal="center" vertical="center"/>
      <protection locked="0"/>
    </xf>
    <xf numFmtId="172" fontId="3" fillId="0" borderId="51" xfId="76" applyNumberFormat="1" applyFont="1" applyFill="1" applyBorder="1" applyAlignment="1" applyProtection="1">
      <alignment horizontal="center" vertical="center"/>
      <protection locked="0"/>
    </xf>
    <xf numFmtId="172" fontId="3" fillId="0" borderId="45" xfId="76" applyNumberFormat="1" applyFont="1" applyFill="1" applyBorder="1" applyAlignment="1" applyProtection="1">
      <alignment horizontal="center" vertical="center"/>
      <protection locked="0"/>
    </xf>
    <xf numFmtId="172" fontId="3" fillId="0" borderId="53" xfId="76" applyNumberFormat="1" applyFont="1" applyFill="1" applyBorder="1" applyAlignment="1" applyProtection="1">
      <alignment horizontal="center" vertical="center"/>
      <protection locked="0"/>
    </xf>
    <xf numFmtId="10" fontId="3" fillId="0" borderId="32" xfId="0" applyNumberFormat="1" applyFont="1" applyFill="1" applyBorder="1" applyAlignment="1" applyProtection="1">
      <alignment horizontal="center" vertical="center"/>
      <protection locked="0"/>
    </xf>
    <xf numFmtId="10" fontId="3" fillId="0" borderId="1" xfId="0" applyNumberFormat="1" applyFont="1" applyFill="1" applyBorder="1" applyAlignment="1" applyProtection="1">
      <alignment horizontal="center" vertical="center"/>
      <protection locked="0"/>
    </xf>
    <xf numFmtId="1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3" fontId="12" fillId="0" borderId="34" xfId="76" applyNumberFormat="1" applyFont="1" applyFill="1" applyBorder="1" applyAlignment="1" applyProtection="1">
      <alignment horizontal="right" vertical="center"/>
    </xf>
    <xf numFmtId="0" fontId="3" fillId="0" borderId="63" xfId="74" applyFont="1" applyFill="1" applyBorder="1" applyAlignment="1" applyProtection="1">
      <alignment horizontal="center" vertical="center"/>
    </xf>
    <xf numFmtId="164" fontId="3" fillId="0" borderId="63" xfId="73" applyFont="1" applyFill="1" applyBorder="1" applyAlignment="1" applyProtection="1">
      <alignment horizontal="justify" vertical="center" wrapText="1"/>
    </xf>
    <xf numFmtId="0" fontId="3" fillId="0" borderId="63" xfId="75" applyFont="1" applyFill="1" applyBorder="1" applyAlignment="1" applyProtection="1">
      <alignment horizontal="center" vertical="center"/>
    </xf>
    <xf numFmtId="3" fontId="3" fillId="0" borderId="63" xfId="74" applyNumberFormat="1" applyFont="1" applyFill="1" applyBorder="1" applyAlignment="1" applyProtection="1">
      <alignment horizontal="center" vertical="center" wrapText="1"/>
    </xf>
    <xf numFmtId="172" fontId="3" fillId="0" borderId="63" xfId="76" applyNumberFormat="1" applyFont="1" applyFill="1" applyBorder="1" applyAlignment="1" applyProtection="1">
      <alignment horizontal="center" vertical="center"/>
      <protection locked="0"/>
    </xf>
    <xf numFmtId="0" fontId="3" fillId="0" borderId="64" xfId="74" applyFont="1" applyFill="1" applyBorder="1" applyAlignment="1" applyProtection="1">
      <alignment horizontal="center" vertical="center"/>
    </xf>
    <xf numFmtId="164" fontId="3" fillId="0" borderId="64" xfId="73" applyFont="1" applyFill="1" applyBorder="1" applyAlignment="1" applyProtection="1">
      <alignment horizontal="justify" vertical="center" wrapText="1"/>
    </xf>
    <xf numFmtId="0" fontId="3" fillId="0" borderId="64" xfId="75" applyFont="1" applyFill="1" applyBorder="1" applyAlignment="1" applyProtection="1">
      <alignment horizontal="center" vertical="center"/>
    </xf>
    <xf numFmtId="3" fontId="3" fillId="0" borderId="64" xfId="74" applyNumberFormat="1" applyFont="1" applyFill="1" applyBorder="1" applyAlignment="1" applyProtection="1">
      <alignment horizontal="center" vertical="center" wrapText="1"/>
    </xf>
    <xf numFmtId="172" fontId="3" fillId="0" borderId="64" xfId="76" applyNumberFormat="1" applyFont="1" applyFill="1" applyBorder="1" applyAlignment="1" applyProtection="1">
      <alignment horizontal="center" vertical="center"/>
      <protection locked="0"/>
    </xf>
    <xf numFmtId="2" fontId="3" fillId="0" borderId="63" xfId="74" applyNumberFormat="1" applyFont="1" applyFill="1" applyBorder="1" applyAlignment="1" applyProtection="1">
      <alignment horizontal="center" vertical="center"/>
    </xf>
    <xf numFmtId="0" fontId="3" fillId="0" borderId="63" xfId="75" applyFont="1" applyFill="1" applyBorder="1" applyAlignment="1" applyProtection="1">
      <alignment horizontal="justify" vertical="center" wrapText="1"/>
    </xf>
    <xf numFmtId="165" fontId="3" fillId="0" borderId="65" xfId="73" applyNumberFormat="1" applyFont="1" applyFill="1" applyBorder="1" applyAlignment="1" applyProtection="1">
      <alignment horizontal="center" vertical="center" wrapText="1"/>
    </xf>
    <xf numFmtId="172" fontId="3" fillId="0" borderId="66" xfId="76" applyNumberFormat="1" applyFont="1" applyFill="1" applyBorder="1" applyAlignment="1" applyProtection="1">
      <alignment horizontal="center" vertical="center"/>
    </xf>
    <xf numFmtId="165" fontId="3" fillId="0" borderId="67" xfId="73" applyNumberFormat="1" applyFont="1" applyFill="1" applyBorder="1" applyAlignment="1" applyProtection="1">
      <alignment horizontal="center" vertical="center" wrapText="1"/>
    </xf>
    <xf numFmtId="172" fontId="3" fillId="0" borderId="68" xfId="76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41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 wrapText="1"/>
    </xf>
    <xf numFmtId="0" fontId="40" fillId="0" borderId="41" xfId="0" applyFont="1" applyFill="1" applyBorder="1" applyAlignment="1" applyProtection="1">
      <alignment horizontal="center" vertical="center" wrapText="1"/>
    </xf>
    <xf numFmtId="0" fontId="40" fillId="0" borderId="42" xfId="0" applyFont="1" applyFill="1" applyBorder="1" applyAlignment="1" applyProtection="1">
      <alignment horizontal="center" vertical="center"/>
    </xf>
    <xf numFmtId="0" fontId="40" fillId="0" borderId="43" xfId="0" applyFont="1" applyFill="1" applyBorder="1" applyAlignment="1" applyProtection="1">
      <alignment horizontal="center" vertical="center"/>
    </xf>
    <xf numFmtId="164" fontId="12" fillId="0" borderId="4" xfId="73" applyFont="1" applyFill="1" applyBorder="1" applyAlignment="1" applyProtection="1">
      <alignment horizontal="center" vertical="center" wrapText="1"/>
    </xf>
    <xf numFmtId="164" fontId="12" fillId="0" borderId="6" xfId="73" applyFont="1" applyFill="1" applyBorder="1" applyAlignment="1" applyProtection="1">
      <alignment horizontal="center" vertical="center" wrapText="1"/>
    </xf>
    <xf numFmtId="164" fontId="12" fillId="0" borderId="19" xfId="73" applyFont="1" applyFill="1" applyBorder="1" applyAlignment="1" applyProtection="1">
      <alignment horizontal="center" vertical="center" wrapText="1"/>
    </xf>
    <xf numFmtId="164" fontId="12" fillId="0" borderId="5" xfId="73" applyFont="1" applyFill="1" applyBorder="1" applyAlignment="1" applyProtection="1">
      <alignment horizontal="center" vertical="center" wrapText="1"/>
    </xf>
    <xf numFmtId="164" fontId="12" fillId="0" borderId="1" xfId="73" applyFont="1" applyFill="1" applyBorder="1" applyAlignment="1" applyProtection="1">
      <alignment horizontal="center" vertical="center" wrapText="1"/>
    </xf>
    <xf numFmtId="164" fontId="12" fillId="0" borderId="20" xfId="73" applyFont="1" applyFill="1" applyBorder="1" applyAlignment="1" applyProtection="1">
      <alignment horizontal="center" vertical="center" wrapText="1"/>
    </xf>
    <xf numFmtId="2" fontId="12" fillId="0" borderId="5" xfId="73" applyNumberFormat="1" applyFont="1" applyFill="1" applyBorder="1" applyAlignment="1" applyProtection="1">
      <alignment horizontal="center" vertical="center" wrapText="1"/>
    </xf>
    <xf numFmtId="2" fontId="12" fillId="0" borderId="1" xfId="73" applyNumberFormat="1" applyFont="1" applyFill="1" applyBorder="1" applyAlignment="1" applyProtection="1">
      <alignment horizontal="center" vertical="center" wrapText="1"/>
    </xf>
    <xf numFmtId="2" fontId="12" fillId="0" borderId="20" xfId="73" applyNumberFormat="1" applyFont="1" applyFill="1" applyBorder="1" applyAlignment="1" applyProtection="1">
      <alignment horizontal="center" vertical="center" wrapText="1"/>
    </xf>
    <xf numFmtId="164" fontId="12" fillId="0" borderId="33" xfId="73" applyFont="1" applyFill="1" applyBorder="1" applyAlignment="1" applyProtection="1">
      <alignment horizontal="center" vertical="center" wrapText="1"/>
    </xf>
    <xf numFmtId="164" fontId="12" fillId="0" borderId="34" xfId="73" applyFont="1" applyFill="1" applyBorder="1" applyAlignment="1" applyProtection="1">
      <alignment horizontal="center" vertical="center" wrapText="1"/>
    </xf>
    <xf numFmtId="164" fontId="12" fillId="0" borderId="36" xfId="73" applyFont="1" applyFill="1" applyBorder="1" applyAlignment="1" applyProtection="1">
      <alignment horizontal="center" vertical="center" wrapText="1"/>
    </xf>
    <xf numFmtId="165" fontId="12" fillId="2" borderId="6" xfId="73" applyNumberFormat="1" applyFont="1" applyFill="1" applyBorder="1" applyAlignment="1" applyProtection="1">
      <alignment horizontal="right" vertical="center" wrapText="1"/>
    </xf>
    <xf numFmtId="165" fontId="12" fillId="2" borderId="1" xfId="73" applyNumberFormat="1" applyFont="1" applyFill="1" applyBorder="1" applyAlignment="1" applyProtection="1">
      <alignment horizontal="right" vertical="center" wrapText="1"/>
    </xf>
    <xf numFmtId="164" fontId="12" fillId="0" borderId="32" xfId="73" applyFont="1" applyFill="1" applyBorder="1" applyAlignment="1" applyProtection="1">
      <alignment horizontal="left" wrapText="1"/>
    </xf>
    <xf numFmtId="164" fontId="12" fillId="0" borderId="40" xfId="73" applyFont="1" applyFill="1" applyBorder="1" applyAlignment="1" applyProtection="1">
      <alignment horizontal="left" wrapText="1"/>
    </xf>
    <xf numFmtId="0" fontId="12" fillId="0" borderId="1" xfId="75" applyFont="1" applyFill="1" applyBorder="1" applyAlignment="1" applyProtection="1">
      <alignment horizontal="left" vertical="center" wrapText="1"/>
    </xf>
    <xf numFmtId="0" fontId="12" fillId="0" borderId="34" xfId="75" applyFont="1" applyFill="1" applyBorder="1" applyAlignment="1" applyProtection="1">
      <alignment horizontal="left" vertical="center" wrapText="1"/>
    </xf>
    <xf numFmtId="164" fontId="12" fillId="0" borderId="1" xfId="73" applyFont="1" applyFill="1" applyBorder="1" applyAlignment="1" applyProtection="1">
      <alignment horizontal="left" vertical="center" wrapText="1"/>
    </xf>
    <xf numFmtId="164" fontId="12" fillId="0" borderId="34" xfId="73" applyFont="1" applyFill="1" applyBorder="1" applyAlignment="1" applyProtection="1">
      <alignment horizontal="left" vertical="center" wrapText="1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39" xfId="0" applyFont="1" applyFill="1" applyBorder="1" applyAlignment="1" applyProtection="1">
      <alignment horizontal="center" vertical="center"/>
    </xf>
    <xf numFmtId="0" fontId="12" fillId="0" borderId="3" xfId="75" applyFont="1" applyFill="1" applyBorder="1" applyAlignment="1" applyProtection="1">
      <alignment horizontal="left" vertical="center" wrapText="1"/>
    </xf>
    <xf numFmtId="0" fontId="12" fillId="0" borderId="14" xfId="75" applyFont="1" applyFill="1" applyBorder="1" applyAlignment="1" applyProtection="1">
      <alignment horizontal="left" vertical="center" wrapText="1"/>
    </xf>
    <xf numFmtId="0" fontId="12" fillId="0" borderId="59" xfId="75" applyFont="1" applyFill="1" applyBorder="1" applyAlignment="1" applyProtection="1">
      <alignment horizontal="left" vertical="center" wrapText="1"/>
    </xf>
    <xf numFmtId="165" fontId="12" fillId="2" borderId="54" xfId="73" applyNumberFormat="1" applyFont="1" applyFill="1" applyBorder="1" applyAlignment="1" applyProtection="1">
      <alignment horizontal="right" vertical="center" wrapText="1"/>
    </xf>
    <xf numFmtId="165" fontId="12" fillId="2" borderId="55" xfId="73" applyNumberFormat="1" applyFont="1" applyFill="1" applyBorder="1" applyAlignment="1" applyProtection="1">
      <alignment horizontal="right" vertical="center" wrapText="1"/>
    </xf>
    <xf numFmtId="2" fontId="12" fillId="0" borderId="10" xfId="73" applyNumberFormat="1" applyFont="1" applyFill="1" applyBorder="1" applyAlignment="1" applyProtection="1">
      <alignment horizontal="center" vertical="center"/>
    </xf>
    <xf numFmtId="2" fontId="12" fillId="0" borderId="18" xfId="73" applyNumberFormat="1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61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2" fontId="12" fillId="0" borderId="10" xfId="73" applyNumberFormat="1" applyFont="1" applyFill="1" applyBorder="1" applyAlignment="1" applyProtection="1">
      <alignment horizontal="center"/>
    </xf>
    <xf numFmtId="2" fontId="12" fillId="0" borderId="18" xfId="73" applyNumberFormat="1" applyFont="1" applyFill="1" applyBorder="1" applyAlignment="1" applyProtection="1">
      <alignment horizontal="center"/>
    </xf>
    <xf numFmtId="2" fontId="12" fillId="0" borderId="10" xfId="0" applyNumberFormat="1" applyFont="1" applyFill="1" applyBorder="1" applyAlignment="1" applyProtection="1">
      <alignment horizontal="center" vertical="center"/>
    </xf>
    <xf numFmtId="2" fontId="12" fillId="0" borderId="18" xfId="0" applyNumberFormat="1" applyFont="1" applyFill="1" applyBorder="1" applyAlignment="1" applyProtection="1">
      <alignment horizontal="center" vertical="center"/>
    </xf>
  </cellXfs>
  <cellStyles count="112">
    <cellStyle name="20% - Énfasis1" xfId="49" builtinId="30" customBuiltin="1"/>
    <cellStyle name="20% - Énfasis2" xfId="53" builtinId="34" customBuiltin="1"/>
    <cellStyle name="20% - Énfasis3" xfId="57" builtinId="38" customBuiltin="1"/>
    <cellStyle name="20% - Énfasis4" xfId="61" builtinId="42" customBuiltin="1"/>
    <cellStyle name="20% - Énfasis5" xfId="65" builtinId="46" customBuiltin="1"/>
    <cellStyle name="20% - Énfasis6" xfId="69" builtinId="50" customBuiltin="1"/>
    <cellStyle name="40% - Énfasis1" xfId="50" builtinId="31" customBuiltin="1"/>
    <cellStyle name="40% - Énfasis2" xfId="54" builtinId="35" customBuiltin="1"/>
    <cellStyle name="40% - Énfasis3" xfId="58" builtinId="39" customBuiltin="1"/>
    <cellStyle name="40% - Énfasis4" xfId="62" builtinId="43" customBuiltin="1"/>
    <cellStyle name="40% - Énfasis5" xfId="66" builtinId="47" customBuiltin="1"/>
    <cellStyle name="40% - Énfasis6" xfId="70" builtinId="51" customBuiltin="1"/>
    <cellStyle name="60% - Énfasis1" xfId="51" builtinId="32" customBuiltin="1"/>
    <cellStyle name="60% - Énfasis2" xfId="55" builtinId="36" customBuiltin="1"/>
    <cellStyle name="60% - Énfasis3" xfId="59" builtinId="40" customBuiltin="1"/>
    <cellStyle name="60% - Énfasis4" xfId="63" builtinId="44" customBuiltin="1"/>
    <cellStyle name="60% - Énfasis5" xfId="67" builtinId="48" customBuiltin="1"/>
    <cellStyle name="60% - Énfasis6" xfId="71" builtinId="52" customBuiltin="1"/>
    <cellStyle name="Activo" xfId="4"/>
    <cellStyle name="Activo 2" xfId="108"/>
    <cellStyle name="BORDES TEXTO INF." xfId="89"/>
    <cellStyle name="Buena" xfId="36" builtinId="26" customBuiltin="1"/>
    <cellStyle name="Cálculo" xfId="41" builtinId="22" customBuiltin="1"/>
    <cellStyle name="Celda de comprobación" xfId="43" builtinId="23" customBuiltin="1"/>
    <cellStyle name="Celda vinculada" xfId="42" builtinId="24" customBuiltin="1"/>
    <cellStyle name="Comma0" xfId="90"/>
    <cellStyle name="Currency [0]_APU" xfId="91"/>
    <cellStyle name="Currency_APU" xfId="92"/>
    <cellStyle name="Currency0" xfId="93"/>
    <cellStyle name="Date" xfId="94"/>
    <cellStyle name="Encabezado 4" xfId="35" builtinId="19" customBuiltin="1"/>
    <cellStyle name="Énfasis1" xfId="48" builtinId="29" customBuiltin="1"/>
    <cellStyle name="Énfasis2" xfId="52" builtinId="33" customBuiltin="1"/>
    <cellStyle name="Énfasis3" xfId="56" builtinId="37" customBuiltin="1"/>
    <cellStyle name="Énfasis4" xfId="60" builtinId="41" customBuiltin="1"/>
    <cellStyle name="Énfasis5" xfId="64" builtinId="45" customBuiltin="1"/>
    <cellStyle name="Énfasis6" xfId="68" builtinId="49" customBuiltin="1"/>
    <cellStyle name="Entrada" xfId="39" builtinId="20" customBuiltin="1"/>
    <cellStyle name="Euro" xfId="80"/>
    <cellStyle name="Excel Built-in Normal 6" xfId="111"/>
    <cellStyle name="Fixed" xfId="95"/>
    <cellStyle name="Heading 1" xfId="96"/>
    <cellStyle name="Heading 2" xfId="97"/>
    <cellStyle name="Inactivo" xfId="5"/>
    <cellStyle name="Inactivo 2" xfId="109"/>
    <cellStyle name="Incorrecto" xfId="37" builtinId="27" customBuiltin="1"/>
    <cellStyle name="Millares [0] 2" xfId="87"/>
    <cellStyle name="Millares 2" xfId="78"/>
    <cellStyle name="Millares 2 2" xfId="86"/>
    <cellStyle name="Millares 3" xfId="100"/>
    <cellStyle name="Millares 4" xfId="102"/>
    <cellStyle name="Millares 5" xfId="104"/>
    <cellStyle name="Millares 6" xfId="103"/>
    <cellStyle name="Millares 7" xfId="105"/>
    <cellStyle name="Millares 8" xfId="106"/>
    <cellStyle name="Millares_Grupo 2" xfId="76"/>
    <cellStyle name="Moneda 2" xfId="79"/>
    <cellStyle name="Neutral" xfId="38" builtinId="28" customBuiltin="1"/>
    <cellStyle name="Normal" xfId="0" builtinId="0"/>
    <cellStyle name="Normal 10" xfId="101"/>
    <cellStyle name="Normal 11" xfId="107"/>
    <cellStyle name="Normal 2" xfId="6"/>
    <cellStyle name="Normal 2 2" xfId="14"/>
    <cellStyle name="Normal 2 2 2" xfId="73"/>
    <cellStyle name="Normal 2 3" xfId="28"/>
    <cellStyle name="Normal 2 3 2" xfId="84"/>
    <cellStyle name="Normal 2 4" xfId="72"/>
    <cellStyle name="Normal 2_ACTA 03 CON ESTADO FISCAL DIC 14" xfId="75"/>
    <cellStyle name="Normal 3" xfId="3"/>
    <cellStyle name="Normal 3 2" xfId="13"/>
    <cellStyle name="Normal 3 3" xfId="81"/>
    <cellStyle name="Normal 3 4" xfId="85"/>
    <cellStyle name="Normal 4" xfId="30"/>
    <cellStyle name="Normal 4 2" xfId="83"/>
    <cellStyle name="Normal 4 3" xfId="110"/>
    <cellStyle name="Normal 5" xfId="12"/>
    <cellStyle name="Normal 5 2" xfId="11"/>
    <cellStyle name="Normal 6" xfId="1"/>
    <cellStyle name="Normal 6 2" xfId="8"/>
    <cellStyle name="Normal 6 2 2" xfId="29"/>
    <cellStyle name="Normal 6 3" xfId="7"/>
    <cellStyle name="Normal 6 4" xfId="25"/>
    <cellStyle name="Normal 7" xfId="15"/>
    <cellStyle name="Normal 8" xfId="2"/>
    <cellStyle name="Normal 8 2" xfId="10"/>
    <cellStyle name="Normal 8 2 2" xfId="27"/>
    <cellStyle name="Normal 8 3" xfId="9"/>
    <cellStyle name="Normal 8 4" xfId="26"/>
    <cellStyle name="Normal 9" xfId="16"/>
    <cellStyle name="Normal_PPTO 6T-1-2-3 Rev P4 22-Jun-04" xfId="74"/>
    <cellStyle name="NormalLL" xfId="98"/>
    <cellStyle name="Notas" xfId="45" builtinId="10" customBuiltin="1"/>
    <cellStyle name="Notas 2" xfId="17"/>
    <cellStyle name="Notas 3" xfId="18"/>
    <cellStyle name="Notas 4" xfId="19"/>
    <cellStyle name="Notas 5" xfId="20"/>
    <cellStyle name="Notas 6" xfId="21"/>
    <cellStyle name="Notas 7" xfId="22"/>
    <cellStyle name="Notas 8" xfId="23"/>
    <cellStyle name="Notas 9" xfId="24"/>
    <cellStyle name="Percent_FLORENCI" xfId="99"/>
    <cellStyle name="Porcentaje 2" xfId="77"/>
    <cellStyle name="Porcentaje 3" xfId="88"/>
    <cellStyle name="Porcentual 2" xfId="82"/>
    <cellStyle name="Salida" xfId="40" builtinId="21" customBuiltin="1"/>
    <cellStyle name="Texto de advertencia" xfId="44" builtinId="11" customBuiltin="1"/>
    <cellStyle name="Texto explicativo" xfId="46" builtinId="53" customBuiltin="1"/>
    <cellStyle name="Título" xfId="31" builtinId="15" customBuiltin="1"/>
    <cellStyle name="Título 1" xfId="32" builtinId="16" customBuiltin="1"/>
    <cellStyle name="Título 2" xfId="33" builtinId="17" customBuiltin="1"/>
    <cellStyle name="Título 3" xfId="34" builtinId="18" customBuiltin="1"/>
    <cellStyle name="Total" xfId="47" builtinId="25" customBuiltin="1"/>
  </cellStyles>
  <dxfs count="0"/>
  <tableStyles count="0" defaultTableStyle="TableStyleMedium2" defaultPivotStyle="PivotStyleLight16"/>
  <colors>
    <mruColors>
      <color rgb="FFFF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4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900146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5" name="4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5264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6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7" name="6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8" name="7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219075</xdr:rowOff>
    </xdr:from>
    <xdr:to>
      <xdr:col>6</xdr:col>
      <xdr:colOff>1447801</xdr:colOff>
      <xdr:row>0</xdr:row>
      <xdr:rowOff>823803</xdr:rowOff>
    </xdr:to>
    <xdr:pic>
      <xdr:nvPicPr>
        <xdr:cNvPr id="9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6225" y="219075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10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1" name="10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12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3" name="12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14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5" name="14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16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7" name="16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18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19" name="18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20" name="19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114300</xdr:colOff>
      <xdr:row>0</xdr:row>
      <xdr:rowOff>219075</xdr:rowOff>
    </xdr:from>
    <xdr:to>
      <xdr:col>6</xdr:col>
      <xdr:colOff>1447801</xdr:colOff>
      <xdr:row>0</xdr:row>
      <xdr:rowOff>823803</xdr:rowOff>
    </xdr:to>
    <xdr:pic>
      <xdr:nvPicPr>
        <xdr:cNvPr id="21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6225" y="219075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22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23" name="22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24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25" name="24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112058</xdr:colOff>
      <xdr:row>0</xdr:row>
      <xdr:rowOff>202092</xdr:rowOff>
    </xdr:from>
    <xdr:to>
      <xdr:col>6</xdr:col>
      <xdr:colOff>1445559</xdr:colOff>
      <xdr:row>0</xdr:row>
      <xdr:rowOff>806820</xdr:rowOff>
    </xdr:to>
    <xdr:pic>
      <xdr:nvPicPr>
        <xdr:cNvPr id="26" name="il_fi" descr="http://3.bp.blogspot.com/_g5pvDQW5UnE/TNcAwW2l19I/AAAAAAAAAAM/iOzm7TAUnlg/s1600/logo_mio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16" b="8191"/>
        <a:stretch/>
      </xdr:blipFill>
      <xdr:spPr bwMode="auto">
        <a:xfrm>
          <a:off x="7893983" y="202092"/>
          <a:ext cx="1333501" cy="6047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179294</xdr:rowOff>
    </xdr:from>
    <xdr:to>
      <xdr:col>1</xdr:col>
      <xdr:colOff>437028</xdr:colOff>
      <xdr:row>0</xdr:row>
      <xdr:rowOff>896471</xdr:rowOff>
    </xdr:to>
    <xdr:pic>
      <xdr:nvPicPr>
        <xdr:cNvPr id="27" name="26 Imagen" descr="METRO CAL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921"/>
        <a:stretch>
          <a:fillRect/>
        </a:stretch>
      </xdr:blipFill>
      <xdr:spPr bwMode="auto">
        <a:xfrm>
          <a:off x="145676" y="179294"/>
          <a:ext cx="881902" cy="7171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12"/>
  <sheetViews>
    <sheetView tabSelected="1" view="pageBreakPreview" zoomScaleNormal="85" zoomScaleSheetLayoutView="100" workbookViewId="0">
      <pane ySplit="4" topLeftCell="A98" activePane="bottomLeft" state="frozen"/>
      <selection pane="bottomLeft" activeCell="A102" sqref="A102:G102"/>
    </sheetView>
  </sheetViews>
  <sheetFormatPr baseColWidth="10" defaultRowHeight="15"/>
  <cols>
    <col min="1" max="2" width="8.85546875" style="33" customWidth="1"/>
    <col min="3" max="3" width="65.42578125" style="33" customWidth="1"/>
    <col min="4" max="4" width="6.7109375" style="33" bestFit="1" customWidth="1"/>
    <col min="5" max="5" width="10.42578125" style="33" customWidth="1"/>
    <col min="6" max="6" width="16.42578125" style="33" customWidth="1"/>
    <col min="7" max="7" width="23.7109375" style="33" customWidth="1"/>
    <col min="8" max="16384" width="11.42578125" style="33"/>
  </cols>
  <sheetData>
    <row r="1" spans="1:7" ht="81" customHeight="1" thickBot="1">
      <c r="A1" s="82" t="s">
        <v>103</v>
      </c>
      <c r="B1" s="83"/>
      <c r="C1" s="83"/>
      <c r="D1" s="83"/>
      <c r="E1" s="83"/>
      <c r="F1" s="83"/>
      <c r="G1" s="84"/>
    </row>
    <row r="2" spans="1:7">
      <c r="A2" s="85" t="s">
        <v>0</v>
      </c>
      <c r="B2" s="88" t="s">
        <v>10</v>
      </c>
      <c r="C2" s="88" t="s">
        <v>15</v>
      </c>
      <c r="D2" s="85" t="s">
        <v>1</v>
      </c>
      <c r="E2" s="91" t="s">
        <v>17</v>
      </c>
      <c r="F2" s="88" t="s">
        <v>16</v>
      </c>
      <c r="G2" s="94" t="s">
        <v>7</v>
      </c>
    </row>
    <row r="3" spans="1:7" ht="12" customHeight="1">
      <c r="A3" s="86"/>
      <c r="B3" s="89"/>
      <c r="C3" s="89"/>
      <c r="D3" s="86"/>
      <c r="E3" s="92"/>
      <c r="F3" s="89"/>
      <c r="G3" s="95"/>
    </row>
    <row r="4" spans="1:7" ht="11.25" customHeight="1" thickBot="1">
      <c r="A4" s="87"/>
      <c r="B4" s="90"/>
      <c r="C4" s="90"/>
      <c r="D4" s="87"/>
      <c r="E4" s="93"/>
      <c r="F4" s="90"/>
      <c r="G4" s="96"/>
    </row>
    <row r="5" spans="1:7">
      <c r="A5" s="27"/>
      <c r="B5" s="34">
        <v>1</v>
      </c>
      <c r="C5" s="99" t="s">
        <v>11</v>
      </c>
      <c r="D5" s="99"/>
      <c r="E5" s="99"/>
      <c r="F5" s="99"/>
      <c r="G5" s="100"/>
    </row>
    <row r="6" spans="1:7" ht="45">
      <c r="A6" s="6">
        <v>1</v>
      </c>
      <c r="B6" s="35">
        <v>1.01</v>
      </c>
      <c r="C6" s="39" t="s">
        <v>36</v>
      </c>
      <c r="D6" s="7" t="s">
        <v>2</v>
      </c>
      <c r="E6" s="36">
        <v>35</v>
      </c>
      <c r="F6" s="50"/>
      <c r="G6" s="8">
        <f>F6*E6</f>
        <v>0</v>
      </c>
    </row>
    <row r="7" spans="1:7" ht="45">
      <c r="A7" s="9">
        <f>A6+1</f>
        <v>2</v>
      </c>
      <c r="B7" s="10">
        <v>1.02</v>
      </c>
      <c r="C7" s="37" t="s">
        <v>37</v>
      </c>
      <c r="D7" s="11" t="s">
        <v>2</v>
      </c>
      <c r="E7" s="38">
        <v>390</v>
      </c>
      <c r="F7" s="51"/>
      <c r="G7" s="12">
        <f>F7*E7</f>
        <v>0</v>
      </c>
    </row>
    <row r="8" spans="1:7" ht="15" customHeight="1">
      <c r="A8" s="97" t="str">
        <f>CONCATENATE("SUBTOTAL ",C5)</f>
        <v>SUBTOTAL LEVANTAMIENTO DE INFORMACIÓN DE CAMPO</v>
      </c>
      <c r="B8" s="98"/>
      <c r="C8" s="98"/>
      <c r="D8" s="98"/>
      <c r="E8" s="98"/>
      <c r="F8" s="98"/>
      <c r="G8" s="31">
        <f>SUM(G6:G7)</f>
        <v>0</v>
      </c>
    </row>
    <row r="9" spans="1:7">
      <c r="A9" s="25"/>
      <c r="B9" s="26">
        <v>2</v>
      </c>
      <c r="C9" s="101" t="s">
        <v>31</v>
      </c>
      <c r="D9" s="101"/>
      <c r="E9" s="101"/>
      <c r="F9" s="101"/>
      <c r="G9" s="102"/>
    </row>
    <row r="10" spans="1:7" ht="32.25" customHeight="1">
      <c r="A10" s="6">
        <f>+A7+1</f>
        <v>3</v>
      </c>
      <c r="B10" s="7">
        <v>2.0099999999999998</v>
      </c>
      <c r="C10" s="39" t="s">
        <v>38</v>
      </c>
      <c r="D10" s="13" t="s">
        <v>39</v>
      </c>
      <c r="E10" s="36">
        <v>67442</v>
      </c>
      <c r="F10" s="50"/>
      <c r="G10" s="8">
        <f>F10*E10</f>
        <v>0</v>
      </c>
    </row>
    <row r="11" spans="1:7" ht="30">
      <c r="A11" s="1">
        <f t="shared" ref="A11:A14" si="0">A10+1</f>
        <v>4</v>
      </c>
      <c r="B11" s="2">
        <v>2.02</v>
      </c>
      <c r="C11" s="41" t="s">
        <v>40</v>
      </c>
      <c r="D11" s="4" t="s">
        <v>39</v>
      </c>
      <c r="E11" s="40">
        <v>59053</v>
      </c>
      <c r="F11" s="52"/>
      <c r="G11" s="5">
        <f>F11*E11</f>
        <v>0</v>
      </c>
    </row>
    <row r="12" spans="1:7" ht="30">
      <c r="A12" s="1">
        <f t="shared" si="0"/>
        <v>5</v>
      </c>
      <c r="B12" s="2">
        <v>2.0299999999999998</v>
      </c>
      <c r="C12" s="41" t="s">
        <v>41</v>
      </c>
      <c r="D12" s="4" t="s">
        <v>42</v>
      </c>
      <c r="E12" s="40">
        <v>1125</v>
      </c>
      <c r="F12" s="52"/>
      <c r="G12" s="5">
        <f>F12*E12</f>
        <v>0</v>
      </c>
    </row>
    <row r="13" spans="1:7" ht="30">
      <c r="A13" s="1">
        <f t="shared" si="0"/>
        <v>6</v>
      </c>
      <c r="B13" s="2">
        <v>2.04</v>
      </c>
      <c r="C13" s="41" t="s">
        <v>43</v>
      </c>
      <c r="D13" s="4" t="s">
        <v>42</v>
      </c>
      <c r="E13" s="40">
        <v>3474</v>
      </c>
      <c r="F13" s="52"/>
      <c r="G13" s="5">
        <f>F13*E13</f>
        <v>0</v>
      </c>
    </row>
    <row r="14" spans="1:7" ht="30">
      <c r="A14" s="72">
        <f t="shared" si="0"/>
        <v>7</v>
      </c>
      <c r="B14" s="60">
        <v>2.0499999999999998</v>
      </c>
      <c r="C14" s="61" t="s">
        <v>44</v>
      </c>
      <c r="D14" s="62" t="s">
        <v>42</v>
      </c>
      <c r="E14" s="63">
        <v>9657</v>
      </c>
      <c r="F14" s="64"/>
      <c r="G14" s="73">
        <f>F14*E14</f>
        <v>0</v>
      </c>
    </row>
    <row r="15" spans="1:7" ht="15" customHeight="1">
      <c r="A15" s="97" t="str">
        <f>CONCATENATE("SUBTOTAL ",C9)</f>
        <v>SUBTOTAL SUBRASANTE Y CAPAS GRANULARES PARA LA ADECUACIÓN DE LOS CORREDORES VIALES.</v>
      </c>
      <c r="B15" s="98"/>
      <c r="C15" s="98"/>
      <c r="D15" s="98"/>
      <c r="E15" s="98"/>
      <c r="F15" s="98"/>
      <c r="G15" s="31">
        <f>SUM(G10:G14)</f>
        <v>0</v>
      </c>
    </row>
    <row r="16" spans="1:7">
      <c r="A16" s="25"/>
      <c r="B16" s="26">
        <v>3</v>
      </c>
      <c r="C16" s="101" t="s">
        <v>12</v>
      </c>
      <c r="D16" s="101"/>
      <c r="E16" s="101"/>
      <c r="F16" s="101"/>
      <c r="G16" s="59"/>
    </row>
    <row r="17" spans="1:7" ht="30">
      <c r="A17" s="74">
        <f>+A14+1</f>
        <v>8</v>
      </c>
      <c r="B17" s="65">
        <v>3.01</v>
      </c>
      <c r="C17" s="66" t="s">
        <v>45</v>
      </c>
      <c r="D17" s="67" t="s">
        <v>42</v>
      </c>
      <c r="E17" s="68">
        <v>13028</v>
      </c>
      <c r="F17" s="69"/>
      <c r="G17" s="75">
        <f t="shared" ref="G17:G26" si="1">F17*E17</f>
        <v>0</v>
      </c>
    </row>
    <row r="18" spans="1:7" ht="30">
      <c r="A18" s="1">
        <f t="shared" ref="A18:A26" si="2">A17+1</f>
        <v>9</v>
      </c>
      <c r="B18" s="2">
        <v>3.02</v>
      </c>
      <c r="C18" s="41" t="s">
        <v>46</v>
      </c>
      <c r="D18" s="4" t="s">
        <v>42</v>
      </c>
      <c r="E18" s="40">
        <v>17661</v>
      </c>
      <c r="F18" s="52"/>
      <c r="G18" s="5">
        <f t="shared" si="1"/>
        <v>0</v>
      </c>
    </row>
    <row r="19" spans="1:7" ht="30">
      <c r="A19" s="1">
        <f t="shared" si="2"/>
        <v>10</v>
      </c>
      <c r="B19" s="2">
        <v>3.03</v>
      </c>
      <c r="C19" s="41" t="s">
        <v>47</v>
      </c>
      <c r="D19" s="4" t="s">
        <v>39</v>
      </c>
      <c r="E19" s="40">
        <v>130281</v>
      </c>
      <c r="F19" s="52"/>
      <c r="G19" s="5">
        <f t="shared" si="1"/>
        <v>0</v>
      </c>
    </row>
    <row r="20" spans="1:7" ht="30">
      <c r="A20" s="1">
        <f t="shared" si="2"/>
        <v>11</v>
      </c>
      <c r="B20" s="2">
        <v>3.04</v>
      </c>
      <c r="C20" s="41" t="s">
        <v>48</v>
      </c>
      <c r="D20" s="4" t="s">
        <v>39</v>
      </c>
      <c r="E20" s="40">
        <v>65127</v>
      </c>
      <c r="F20" s="52"/>
      <c r="G20" s="5">
        <f t="shared" si="1"/>
        <v>0</v>
      </c>
    </row>
    <row r="21" spans="1:7" ht="45">
      <c r="A21" s="1">
        <f t="shared" si="2"/>
        <v>12</v>
      </c>
      <c r="B21" s="2">
        <v>3.05</v>
      </c>
      <c r="C21" s="41" t="s">
        <v>49</v>
      </c>
      <c r="D21" s="4" t="s">
        <v>42</v>
      </c>
      <c r="E21" s="40">
        <v>8700</v>
      </c>
      <c r="F21" s="52"/>
      <c r="G21" s="5">
        <f t="shared" si="1"/>
        <v>0</v>
      </c>
    </row>
    <row r="22" spans="1:7" ht="30">
      <c r="A22" s="1">
        <f t="shared" si="2"/>
        <v>13</v>
      </c>
      <c r="B22" s="2">
        <v>3.06</v>
      </c>
      <c r="C22" s="41" t="s">
        <v>50</v>
      </c>
      <c r="D22" s="4" t="s">
        <v>42</v>
      </c>
      <c r="E22" s="40">
        <v>6628</v>
      </c>
      <c r="F22" s="52"/>
      <c r="G22" s="5">
        <f t="shared" si="1"/>
        <v>0</v>
      </c>
    </row>
    <row r="23" spans="1:7" ht="30">
      <c r="A23" s="1">
        <f t="shared" si="2"/>
        <v>14</v>
      </c>
      <c r="B23" s="2">
        <v>3.07</v>
      </c>
      <c r="C23" s="41" t="s">
        <v>51</v>
      </c>
      <c r="D23" s="4" t="s">
        <v>42</v>
      </c>
      <c r="E23" s="40">
        <v>339</v>
      </c>
      <c r="F23" s="52"/>
      <c r="G23" s="5">
        <f t="shared" si="1"/>
        <v>0</v>
      </c>
    </row>
    <row r="24" spans="1:7" ht="30">
      <c r="A24" s="1">
        <f t="shared" si="2"/>
        <v>15</v>
      </c>
      <c r="B24" s="2">
        <v>3.08</v>
      </c>
      <c r="C24" s="41" t="s">
        <v>52</v>
      </c>
      <c r="D24" s="4" t="s">
        <v>42</v>
      </c>
      <c r="E24" s="40">
        <v>457</v>
      </c>
      <c r="F24" s="52"/>
      <c r="G24" s="5">
        <f t="shared" si="1"/>
        <v>0</v>
      </c>
    </row>
    <row r="25" spans="1:7" ht="30">
      <c r="A25" s="1">
        <f t="shared" si="2"/>
        <v>16</v>
      </c>
      <c r="B25" s="2">
        <v>3.09</v>
      </c>
      <c r="C25" s="41" t="s">
        <v>53</v>
      </c>
      <c r="D25" s="4" t="s">
        <v>39</v>
      </c>
      <c r="E25" s="40">
        <v>6626</v>
      </c>
      <c r="F25" s="52"/>
      <c r="G25" s="5">
        <f t="shared" si="1"/>
        <v>0</v>
      </c>
    </row>
    <row r="26" spans="1:7" ht="30">
      <c r="A26" s="72">
        <f t="shared" si="2"/>
        <v>17</v>
      </c>
      <c r="B26" s="70">
        <v>3.1</v>
      </c>
      <c r="C26" s="61" t="s">
        <v>54</v>
      </c>
      <c r="D26" s="62" t="s">
        <v>55</v>
      </c>
      <c r="E26" s="63">
        <v>18771</v>
      </c>
      <c r="F26" s="64"/>
      <c r="G26" s="73">
        <f t="shared" si="1"/>
        <v>0</v>
      </c>
    </row>
    <row r="27" spans="1:7" ht="15" customHeight="1">
      <c r="A27" s="97" t="str">
        <f>CONCATENATE("SUBTOTAL ",C16)</f>
        <v>SUBTOTAL PAVIMENTO EN CONCRETO ASFÁLTICO</v>
      </c>
      <c r="B27" s="98"/>
      <c r="C27" s="98"/>
      <c r="D27" s="98"/>
      <c r="E27" s="98"/>
      <c r="F27" s="98"/>
      <c r="G27" s="31">
        <f>SUM(G17:G26)</f>
        <v>0</v>
      </c>
    </row>
    <row r="28" spans="1:7">
      <c r="A28" s="25"/>
      <c r="B28" s="26">
        <v>4</v>
      </c>
      <c r="C28" s="101" t="s">
        <v>13</v>
      </c>
      <c r="D28" s="101"/>
      <c r="E28" s="101"/>
      <c r="F28" s="101"/>
      <c r="G28" s="42"/>
    </row>
    <row r="29" spans="1:7" ht="30">
      <c r="A29" s="74">
        <f>+A26+1</f>
        <v>18</v>
      </c>
      <c r="B29" s="65">
        <v>4.01</v>
      </c>
      <c r="C29" s="66" t="s">
        <v>56</v>
      </c>
      <c r="D29" s="67" t="s">
        <v>42</v>
      </c>
      <c r="E29" s="68">
        <v>4039</v>
      </c>
      <c r="F29" s="69"/>
      <c r="G29" s="75">
        <f>F29*E29</f>
        <v>0</v>
      </c>
    </row>
    <row r="30" spans="1:7" ht="60">
      <c r="A30" s="1">
        <f t="shared" ref="A30:A31" si="3">A29+1</f>
        <v>19</v>
      </c>
      <c r="B30" s="2">
        <v>4.0199999999999996</v>
      </c>
      <c r="C30" s="24" t="s">
        <v>57</v>
      </c>
      <c r="D30" s="4" t="s">
        <v>42</v>
      </c>
      <c r="E30" s="40">
        <v>6144</v>
      </c>
      <c r="F30" s="52"/>
      <c r="G30" s="5">
        <f>F30*E30</f>
        <v>0</v>
      </c>
    </row>
    <row r="31" spans="1:7" ht="30">
      <c r="A31" s="72">
        <f t="shared" si="3"/>
        <v>20</v>
      </c>
      <c r="B31" s="60">
        <v>4.03</v>
      </c>
      <c r="C31" s="71" t="s">
        <v>58</v>
      </c>
      <c r="D31" s="62" t="s">
        <v>59</v>
      </c>
      <c r="E31" s="63">
        <v>9660</v>
      </c>
      <c r="F31" s="64"/>
      <c r="G31" s="73">
        <f>F31*E31</f>
        <v>0</v>
      </c>
    </row>
    <row r="32" spans="1:7" ht="15" customHeight="1">
      <c r="A32" s="97" t="str">
        <f>CONCATENATE("SUBTOTAL ",C28)</f>
        <v>SUBTOTAL PAVIMENTOS EN CONCRETO HIDRÁULICO</v>
      </c>
      <c r="B32" s="98"/>
      <c r="C32" s="98"/>
      <c r="D32" s="98"/>
      <c r="E32" s="98"/>
      <c r="F32" s="98"/>
      <c r="G32" s="31">
        <f>SUM(G29:G31)</f>
        <v>0</v>
      </c>
    </row>
    <row r="33" spans="1:7">
      <c r="A33" s="25"/>
      <c r="B33" s="26">
        <v>5</v>
      </c>
      <c r="C33" s="101" t="s">
        <v>14</v>
      </c>
      <c r="D33" s="101"/>
      <c r="E33" s="101"/>
      <c r="F33" s="101"/>
      <c r="G33" s="102"/>
    </row>
    <row r="34" spans="1:7" ht="45">
      <c r="A34" s="6">
        <f>+A31+1</f>
        <v>21</v>
      </c>
      <c r="B34" s="7">
        <v>5.01</v>
      </c>
      <c r="C34" s="30" t="s">
        <v>60</v>
      </c>
      <c r="D34" s="13" t="s">
        <v>55</v>
      </c>
      <c r="E34" s="36">
        <v>21683</v>
      </c>
      <c r="F34" s="50"/>
      <c r="G34" s="8">
        <f>F34*E34</f>
        <v>0</v>
      </c>
    </row>
    <row r="35" spans="1:7" ht="45">
      <c r="A35" s="9">
        <f t="shared" ref="A35:A36" si="4">A34+1</f>
        <v>22</v>
      </c>
      <c r="B35" s="10">
        <v>5.0199999999999996</v>
      </c>
      <c r="C35" s="28" t="s">
        <v>61</v>
      </c>
      <c r="D35" s="11" t="s">
        <v>55</v>
      </c>
      <c r="E35" s="38">
        <v>17065</v>
      </c>
      <c r="F35" s="51"/>
      <c r="G35" s="12">
        <f>F35*E35</f>
        <v>0</v>
      </c>
    </row>
    <row r="36" spans="1:7" ht="45">
      <c r="A36" s="9">
        <f t="shared" si="4"/>
        <v>23</v>
      </c>
      <c r="B36" s="10">
        <v>5.03</v>
      </c>
      <c r="C36" s="28" t="s">
        <v>62</v>
      </c>
      <c r="D36" s="11" t="s">
        <v>55</v>
      </c>
      <c r="E36" s="38">
        <v>39264</v>
      </c>
      <c r="F36" s="51"/>
      <c r="G36" s="12">
        <f>F36*E36</f>
        <v>0</v>
      </c>
    </row>
    <row r="37" spans="1:7" ht="15" customHeight="1">
      <c r="A37" s="97" t="str">
        <f>CONCATENATE("SUBTOTAL ",C33)</f>
        <v>SUBTOTAL CONSERVACIÓN DE PAVIMENTOS</v>
      </c>
      <c r="B37" s="98"/>
      <c r="C37" s="98"/>
      <c r="D37" s="98"/>
      <c r="E37" s="98"/>
      <c r="F37" s="98"/>
      <c r="G37" s="31">
        <f>SUM(G34:G36)</f>
        <v>0</v>
      </c>
    </row>
    <row r="38" spans="1:7">
      <c r="A38" s="25"/>
      <c r="B38" s="26">
        <v>6</v>
      </c>
      <c r="C38" s="103" t="s">
        <v>3</v>
      </c>
      <c r="D38" s="103"/>
      <c r="E38" s="103"/>
      <c r="F38" s="103"/>
      <c r="G38" s="104"/>
    </row>
    <row r="39" spans="1:7" ht="45">
      <c r="A39" s="6">
        <f>+A36+1</f>
        <v>24</v>
      </c>
      <c r="B39" s="7">
        <v>6.01</v>
      </c>
      <c r="C39" s="30" t="s">
        <v>63</v>
      </c>
      <c r="D39" s="13" t="s">
        <v>2</v>
      </c>
      <c r="E39" s="36">
        <v>286</v>
      </c>
      <c r="F39" s="50"/>
      <c r="G39" s="8">
        <f t="shared" ref="G39:G54" si="5">F39*E39</f>
        <v>0</v>
      </c>
    </row>
    <row r="40" spans="1:7" ht="30">
      <c r="A40" s="1">
        <f t="shared" ref="A40:A54" si="6">A39+1</f>
        <v>25</v>
      </c>
      <c r="B40" s="2">
        <v>6.02</v>
      </c>
      <c r="C40" s="24" t="s">
        <v>64</v>
      </c>
      <c r="D40" s="4" t="s">
        <v>2</v>
      </c>
      <c r="E40" s="40">
        <v>200</v>
      </c>
      <c r="F40" s="52"/>
      <c r="G40" s="5">
        <f t="shared" si="5"/>
        <v>0</v>
      </c>
    </row>
    <row r="41" spans="1:7" ht="30">
      <c r="A41" s="1">
        <f t="shared" si="6"/>
        <v>26</v>
      </c>
      <c r="B41" s="2">
        <v>6.03</v>
      </c>
      <c r="C41" s="24" t="s">
        <v>65</v>
      </c>
      <c r="D41" s="4" t="s">
        <v>2</v>
      </c>
      <c r="E41" s="40">
        <v>302</v>
      </c>
      <c r="F41" s="52"/>
      <c r="G41" s="5">
        <f t="shared" si="5"/>
        <v>0</v>
      </c>
    </row>
    <row r="42" spans="1:7" ht="30">
      <c r="A42" s="1">
        <f t="shared" si="6"/>
        <v>27</v>
      </c>
      <c r="B42" s="2">
        <v>6.04</v>
      </c>
      <c r="C42" s="24" t="s">
        <v>66</v>
      </c>
      <c r="D42" s="4" t="s">
        <v>2</v>
      </c>
      <c r="E42" s="40">
        <v>297</v>
      </c>
      <c r="F42" s="52"/>
      <c r="G42" s="5">
        <f t="shared" si="5"/>
        <v>0</v>
      </c>
    </row>
    <row r="43" spans="1:7" ht="30">
      <c r="A43" s="1">
        <f t="shared" si="6"/>
        <v>28</v>
      </c>
      <c r="B43" s="2">
        <v>6.05</v>
      </c>
      <c r="C43" s="24" t="s">
        <v>67</v>
      </c>
      <c r="D43" s="4" t="s">
        <v>2</v>
      </c>
      <c r="E43" s="40">
        <v>334</v>
      </c>
      <c r="F43" s="52"/>
      <c r="G43" s="5">
        <f t="shared" si="5"/>
        <v>0</v>
      </c>
    </row>
    <row r="44" spans="1:7">
      <c r="A44" s="1">
        <f t="shared" si="6"/>
        <v>29</v>
      </c>
      <c r="B44" s="2">
        <v>6.06</v>
      </c>
      <c r="C44" s="24" t="s">
        <v>68</v>
      </c>
      <c r="D44" s="4" t="s">
        <v>2</v>
      </c>
      <c r="E44" s="40">
        <v>37</v>
      </c>
      <c r="F44" s="52"/>
      <c r="G44" s="5">
        <f t="shared" si="5"/>
        <v>0</v>
      </c>
    </row>
    <row r="45" spans="1:7">
      <c r="A45" s="1">
        <f t="shared" si="6"/>
        <v>30</v>
      </c>
      <c r="B45" s="2">
        <v>6.07</v>
      </c>
      <c r="C45" s="24" t="s">
        <v>69</v>
      </c>
      <c r="D45" s="4" t="s">
        <v>70</v>
      </c>
      <c r="E45" s="40">
        <v>55</v>
      </c>
      <c r="F45" s="52"/>
      <c r="G45" s="5">
        <f t="shared" si="5"/>
        <v>0</v>
      </c>
    </row>
    <row r="46" spans="1:7" ht="45">
      <c r="A46" s="1">
        <f t="shared" si="6"/>
        <v>31</v>
      </c>
      <c r="B46" s="2">
        <v>6.08</v>
      </c>
      <c r="C46" s="24" t="s">
        <v>71</v>
      </c>
      <c r="D46" s="4" t="s">
        <v>55</v>
      </c>
      <c r="E46" s="40">
        <v>1860</v>
      </c>
      <c r="F46" s="52"/>
      <c r="G46" s="5">
        <f t="shared" si="5"/>
        <v>0</v>
      </c>
    </row>
    <row r="47" spans="1:7">
      <c r="A47" s="1">
        <f t="shared" si="6"/>
        <v>32</v>
      </c>
      <c r="B47" s="2">
        <v>6.09</v>
      </c>
      <c r="C47" s="3" t="s">
        <v>72</v>
      </c>
      <c r="D47" s="4" t="s">
        <v>2</v>
      </c>
      <c r="E47" s="40">
        <v>740</v>
      </c>
      <c r="F47" s="52"/>
      <c r="G47" s="5">
        <f t="shared" si="5"/>
        <v>0</v>
      </c>
    </row>
    <row r="48" spans="1:7" ht="30">
      <c r="A48" s="1">
        <f t="shared" si="6"/>
        <v>33</v>
      </c>
      <c r="B48" s="14">
        <v>6.1</v>
      </c>
      <c r="C48" s="24" t="s">
        <v>73</v>
      </c>
      <c r="D48" s="4" t="s">
        <v>2</v>
      </c>
      <c r="E48" s="40">
        <v>444</v>
      </c>
      <c r="F48" s="52"/>
      <c r="G48" s="5">
        <f t="shared" si="5"/>
        <v>0</v>
      </c>
    </row>
    <row r="49" spans="1:7" ht="32.25" customHeight="1">
      <c r="A49" s="1">
        <f t="shared" si="6"/>
        <v>34</v>
      </c>
      <c r="B49" s="2">
        <v>6.11</v>
      </c>
      <c r="C49" s="24" t="s">
        <v>74</v>
      </c>
      <c r="D49" s="4" t="s">
        <v>55</v>
      </c>
      <c r="E49" s="40">
        <v>370</v>
      </c>
      <c r="F49" s="52"/>
      <c r="G49" s="5">
        <f t="shared" si="5"/>
        <v>0</v>
      </c>
    </row>
    <row r="50" spans="1:7" ht="32.25" customHeight="1">
      <c r="A50" s="1">
        <f t="shared" si="6"/>
        <v>35</v>
      </c>
      <c r="B50" s="2">
        <v>6.12</v>
      </c>
      <c r="C50" s="24" t="s">
        <v>75</v>
      </c>
      <c r="D50" s="4" t="s">
        <v>55</v>
      </c>
      <c r="E50" s="40">
        <v>666</v>
      </c>
      <c r="F50" s="52"/>
      <c r="G50" s="5">
        <f t="shared" si="5"/>
        <v>0</v>
      </c>
    </row>
    <row r="51" spans="1:7" ht="32.25" customHeight="1">
      <c r="A51" s="1">
        <f t="shared" si="6"/>
        <v>36</v>
      </c>
      <c r="B51" s="2">
        <v>6.13</v>
      </c>
      <c r="C51" s="24" t="s">
        <v>76</v>
      </c>
      <c r="D51" s="4" t="s">
        <v>55</v>
      </c>
      <c r="E51" s="40">
        <v>444</v>
      </c>
      <c r="F51" s="52"/>
      <c r="G51" s="5">
        <f t="shared" si="5"/>
        <v>0</v>
      </c>
    </row>
    <row r="52" spans="1:7" ht="32.25" customHeight="1">
      <c r="A52" s="1">
        <f t="shared" si="6"/>
        <v>37</v>
      </c>
      <c r="B52" s="2">
        <v>6.14</v>
      </c>
      <c r="C52" s="24" t="s">
        <v>77</v>
      </c>
      <c r="D52" s="4" t="s">
        <v>55</v>
      </c>
      <c r="E52" s="40">
        <v>1116</v>
      </c>
      <c r="F52" s="52"/>
      <c r="G52" s="5">
        <f t="shared" si="5"/>
        <v>0</v>
      </c>
    </row>
    <row r="53" spans="1:7" ht="30">
      <c r="A53" s="1">
        <f t="shared" si="6"/>
        <v>38</v>
      </c>
      <c r="B53" s="2">
        <v>6.15</v>
      </c>
      <c r="C53" s="24" t="s">
        <v>78</v>
      </c>
      <c r="D53" s="4" t="s">
        <v>55</v>
      </c>
      <c r="E53" s="40">
        <v>744</v>
      </c>
      <c r="F53" s="52"/>
      <c r="G53" s="5">
        <f t="shared" si="5"/>
        <v>0</v>
      </c>
    </row>
    <row r="54" spans="1:7" ht="30">
      <c r="A54" s="9">
        <f t="shared" si="6"/>
        <v>39</v>
      </c>
      <c r="B54" s="10">
        <v>6.16</v>
      </c>
      <c r="C54" s="28" t="s">
        <v>79</v>
      </c>
      <c r="D54" s="11" t="s">
        <v>55</v>
      </c>
      <c r="E54" s="38">
        <v>372</v>
      </c>
      <c r="F54" s="51"/>
      <c r="G54" s="12">
        <f t="shared" si="5"/>
        <v>0</v>
      </c>
    </row>
    <row r="55" spans="1:7" ht="15" customHeight="1">
      <c r="A55" s="97" t="str">
        <f>CONCATENATE("SUBTOTAL ",C38)</f>
        <v>SUBTOTAL OBRAS COMPLEMENTARIAS</v>
      </c>
      <c r="B55" s="98"/>
      <c r="C55" s="98"/>
      <c r="D55" s="98"/>
      <c r="E55" s="98"/>
      <c r="F55" s="98"/>
      <c r="G55" s="31">
        <f>SUM(G39:G54)</f>
        <v>0</v>
      </c>
    </row>
    <row r="56" spans="1:7">
      <c r="A56" s="25"/>
      <c r="B56" s="26">
        <v>7</v>
      </c>
      <c r="C56" s="108" t="s">
        <v>27</v>
      </c>
      <c r="D56" s="109"/>
      <c r="E56" s="109"/>
      <c r="F56" s="109"/>
      <c r="G56" s="110"/>
    </row>
    <row r="57" spans="1:7" ht="43.5" customHeight="1">
      <c r="A57" s="6">
        <f>+A54+1</f>
        <v>40</v>
      </c>
      <c r="B57" s="7">
        <v>7.01</v>
      </c>
      <c r="C57" s="30" t="s">
        <v>80</v>
      </c>
      <c r="D57" s="13" t="s">
        <v>55</v>
      </c>
      <c r="E57" s="36">
        <v>21762</v>
      </c>
      <c r="F57" s="50"/>
      <c r="G57" s="8">
        <f t="shared" ref="G57:G62" si="7">F57*E57</f>
        <v>0</v>
      </c>
    </row>
    <row r="58" spans="1:7" ht="45">
      <c r="A58" s="1">
        <f t="shared" ref="A58:A62" si="8">A57+1</f>
        <v>41</v>
      </c>
      <c r="B58" s="2">
        <v>7.02</v>
      </c>
      <c r="C58" s="24" t="s">
        <v>81</v>
      </c>
      <c r="D58" s="4" t="s">
        <v>55</v>
      </c>
      <c r="E58" s="40">
        <v>62927</v>
      </c>
      <c r="F58" s="52"/>
      <c r="G58" s="5">
        <f t="shared" si="7"/>
        <v>0</v>
      </c>
    </row>
    <row r="59" spans="1:7" ht="45">
      <c r="A59" s="1">
        <f t="shared" si="8"/>
        <v>42</v>
      </c>
      <c r="B59" s="7">
        <v>7.03</v>
      </c>
      <c r="C59" s="24" t="s">
        <v>82</v>
      </c>
      <c r="D59" s="4" t="s">
        <v>55</v>
      </c>
      <c r="E59" s="40">
        <v>52046</v>
      </c>
      <c r="F59" s="52"/>
      <c r="G59" s="5">
        <f t="shared" si="7"/>
        <v>0</v>
      </c>
    </row>
    <row r="60" spans="1:7" ht="45">
      <c r="A60" s="1">
        <f t="shared" si="8"/>
        <v>43</v>
      </c>
      <c r="B60" s="2">
        <v>7.04</v>
      </c>
      <c r="C60" s="24" t="s">
        <v>83</v>
      </c>
      <c r="D60" s="4" t="s">
        <v>39</v>
      </c>
      <c r="E60" s="40">
        <v>26416</v>
      </c>
      <c r="F60" s="52"/>
      <c r="G60" s="5">
        <f t="shared" si="7"/>
        <v>0</v>
      </c>
    </row>
    <row r="61" spans="1:7" ht="45">
      <c r="A61" s="9">
        <f t="shared" si="8"/>
        <v>44</v>
      </c>
      <c r="B61" s="10">
        <v>7.05</v>
      </c>
      <c r="C61" s="28" t="s">
        <v>84</v>
      </c>
      <c r="D61" s="11" t="s">
        <v>2</v>
      </c>
      <c r="E61" s="38">
        <v>514</v>
      </c>
      <c r="F61" s="51"/>
      <c r="G61" s="12">
        <f t="shared" si="7"/>
        <v>0</v>
      </c>
    </row>
    <row r="62" spans="1:7" ht="34.5" customHeight="1">
      <c r="A62" s="9">
        <f t="shared" si="8"/>
        <v>45</v>
      </c>
      <c r="B62" s="10">
        <v>7.06</v>
      </c>
      <c r="C62" s="28" t="s">
        <v>85</v>
      </c>
      <c r="D62" s="11" t="s">
        <v>2</v>
      </c>
      <c r="E62" s="38">
        <v>520</v>
      </c>
      <c r="F62" s="51"/>
      <c r="G62" s="12">
        <f t="shared" si="7"/>
        <v>0</v>
      </c>
    </row>
    <row r="63" spans="1:7" ht="15" customHeight="1">
      <c r="A63" s="97" t="str">
        <f>CONCATENATE("SUBTOTAL ",C56)</f>
        <v>SUBTOTAL SEÑALIZACIÓN Y DEMARCACIÓN VIAL</v>
      </c>
      <c r="B63" s="98"/>
      <c r="C63" s="98"/>
      <c r="D63" s="98"/>
      <c r="E63" s="98"/>
      <c r="F63" s="98"/>
      <c r="G63" s="31">
        <f>SUM(G57:G62)</f>
        <v>0</v>
      </c>
    </row>
    <row r="64" spans="1:7">
      <c r="A64" s="25"/>
      <c r="B64" s="44">
        <v>8</v>
      </c>
      <c r="C64" s="103" t="s">
        <v>4</v>
      </c>
      <c r="D64" s="103"/>
      <c r="E64" s="103"/>
      <c r="F64" s="103"/>
      <c r="G64" s="104"/>
    </row>
    <row r="65" spans="1:7" ht="30">
      <c r="A65" s="6">
        <f>+A62+1</f>
        <v>46</v>
      </c>
      <c r="B65" s="7">
        <v>8.01</v>
      </c>
      <c r="C65" s="30" t="s">
        <v>86</v>
      </c>
      <c r="D65" s="13" t="s">
        <v>55</v>
      </c>
      <c r="E65" s="36">
        <v>3319</v>
      </c>
      <c r="F65" s="50"/>
      <c r="G65" s="8">
        <f t="shared" ref="G65:G81" si="9">F65*E65</f>
        <v>0</v>
      </c>
    </row>
    <row r="66" spans="1:7" ht="30">
      <c r="A66" s="1">
        <f t="shared" ref="A66:A81" si="10">A65+1</f>
        <v>47</v>
      </c>
      <c r="B66" s="2">
        <v>8.02</v>
      </c>
      <c r="C66" s="24" t="s">
        <v>87</v>
      </c>
      <c r="D66" s="4" t="s">
        <v>39</v>
      </c>
      <c r="E66" s="40">
        <v>14460</v>
      </c>
      <c r="F66" s="52"/>
      <c r="G66" s="5">
        <f t="shared" si="9"/>
        <v>0</v>
      </c>
    </row>
    <row r="67" spans="1:7" ht="45">
      <c r="A67" s="1">
        <f t="shared" si="10"/>
        <v>48</v>
      </c>
      <c r="B67" s="2">
        <v>8.0299999999999994</v>
      </c>
      <c r="C67" s="24" t="s">
        <v>88</v>
      </c>
      <c r="D67" s="4" t="s">
        <v>42</v>
      </c>
      <c r="E67" s="40">
        <v>2210</v>
      </c>
      <c r="F67" s="52"/>
      <c r="G67" s="5">
        <f t="shared" si="9"/>
        <v>0</v>
      </c>
    </row>
    <row r="68" spans="1:7" ht="37.5" customHeight="1">
      <c r="A68" s="1">
        <f t="shared" si="10"/>
        <v>49</v>
      </c>
      <c r="B68" s="2">
        <v>8.0399999999999991</v>
      </c>
      <c r="C68" s="24" t="s">
        <v>89</v>
      </c>
      <c r="D68" s="4" t="s">
        <v>42</v>
      </c>
      <c r="E68" s="40">
        <v>1699</v>
      </c>
      <c r="F68" s="52"/>
      <c r="G68" s="5">
        <f t="shared" si="9"/>
        <v>0</v>
      </c>
    </row>
    <row r="69" spans="1:7" ht="30">
      <c r="A69" s="1">
        <f t="shared" si="10"/>
        <v>50</v>
      </c>
      <c r="B69" s="2">
        <v>8.0500000000000007</v>
      </c>
      <c r="C69" s="24" t="s">
        <v>90</v>
      </c>
      <c r="D69" s="4" t="s">
        <v>55</v>
      </c>
      <c r="E69" s="40">
        <v>3319</v>
      </c>
      <c r="F69" s="52"/>
      <c r="G69" s="5">
        <f t="shared" si="9"/>
        <v>0</v>
      </c>
    </row>
    <row r="70" spans="1:7" ht="42" customHeight="1">
      <c r="A70" s="1">
        <f t="shared" si="10"/>
        <v>51</v>
      </c>
      <c r="B70" s="2">
        <v>8.06</v>
      </c>
      <c r="C70" s="24" t="s">
        <v>91</v>
      </c>
      <c r="D70" s="4" t="s">
        <v>39</v>
      </c>
      <c r="E70" s="40">
        <v>10531</v>
      </c>
      <c r="F70" s="52"/>
      <c r="G70" s="5">
        <f t="shared" si="9"/>
        <v>0</v>
      </c>
    </row>
    <row r="71" spans="1:7" ht="45">
      <c r="A71" s="1">
        <f t="shared" si="10"/>
        <v>52</v>
      </c>
      <c r="B71" s="2">
        <v>8.07</v>
      </c>
      <c r="C71" s="24" t="s">
        <v>92</v>
      </c>
      <c r="D71" s="4" t="s">
        <v>39</v>
      </c>
      <c r="E71" s="40">
        <v>4433</v>
      </c>
      <c r="F71" s="52"/>
      <c r="G71" s="5">
        <f t="shared" si="9"/>
        <v>0</v>
      </c>
    </row>
    <row r="72" spans="1:7" ht="42" customHeight="1">
      <c r="A72" s="1">
        <f t="shared" si="10"/>
        <v>53</v>
      </c>
      <c r="B72" s="2">
        <v>8.08</v>
      </c>
      <c r="C72" s="24" t="s">
        <v>93</v>
      </c>
      <c r="D72" s="4" t="s">
        <v>39</v>
      </c>
      <c r="E72" s="40">
        <v>3648</v>
      </c>
      <c r="F72" s="52"/>
      <c r="G72" s="5">
        <f t="shared" si="9"/>
        <v>0</v>
      </c>
    </row>
    <row r="73" spans="1:7" ht="45">
      <c r="A73" s="1">
        <f t="shared" si="10"/>
        <v>54</v>
      </c>
      <c r="B73" s="14">
        <v>8.1</v>
      </c>
      <c r="C73" s="24" t="s">
        <v>94</v>
      </c>
      <c r="D73" s="4" t="s">
        <v>2</v>
      </c>
      <c r="E73" s="40">
        <f>305+47</f>
        <v>352</v>
      </c>
      <c r="F73" s="52"/>
      <c r="G73" s="5">
        <f t="shared" si="9"/>
        <v>0</v>
      </c>
    </row>
    <row r="74" spans="1:7" ht="45">
      <c r="A74" s="1">
        <f t="shared" si="10"/>
        <v>55</v>
      </c>
      <c r="B74" s="2">
        <v>8.11</v>
      </c>
      <c r="C74" s="24" t="s">
        <v>95</v>
      </c>
      <c r="D74" s="4" t="s">
        <v>2</v>
      </c>
      <c r="E74" s="40">
        <f>132+30</f>
        <v>162</v>
      </c>
      <c r="F74" s="52"/>
      <c r="G74" s="5">
        <f t="shared" si="9"/>
        <v>0</v>
      </c>
    </row>
    <row r="75" spans="1:7" ht="51.75" customHeight="1">
      <c r="A75" s="1">
        <f t="shared" si="10"/>
        <v>56</v>
      </c>
      <c r="B75" s="2">
        <v>8.1300000000000008</v>
      </c>
      <c r="C75" s="24" t="s">
        <v>96</v>
      </c>
      <c r="D75" s="4" t="s">
        <v>2</v>
      </c>
      <c r="E75" s="40">
        <f>305+47</f>
        <v>352</v>
      </c>
      <c r="F75" s="52"/>
      <c r="G75" s="5">
        <f t="shared" si="9"/>
        <v>0</v>
      </c>
    </row>
    <row r="76" spans="1:7" ht="45">
      <c r="A76" s="1">
        <f t="shared" si="10"/>
        <v>57</v>
      </c>
      <c r="B76" s="2">
        <v>8.14</v>
      </c>
      <c r="C76" s="24" t="s">
        <v>97</v>
      </c>
      <c r="D76" s="4" t="s">
        <v>2</v>
      </c>
      <c r="E76" s="40">
        <f>132+30</f>
        <v>162</v>
      </c>
      <c r="F76" s="52"/>
      <c r="G76" s="5">
        <f t="shared" si="9"/>
        <v>0</v>
      </c>
    </row>
    <row r="77" spans="1:7" ht="45">
      <c r="A77" s="1">
        <f t="shared" si="10"/>
        <v>58</v>
      </c>
      <c r="B77" s="2">
        <v>8.16</v>
      </c>
      <c r="C77" s="24" t="s">
        <v>98</v>
      </c>
      <c r="D77" s="4" t="s">
        <v>2</v>
      </c>
      <c r="E77" s="40">
        <v>98</v>
      </c>
      <c r="F77" s="52"/>
      <c r="G77" s="5">
        <f t="shared" si="9"/>
        <v>0</v>
      </c>
    </row>
    <row r="78" spans="1:7" ht="45">
      <c r="A78" s="1">
        <f t="shared" si="10"/>
        <v>59</v>
      </c>
      <c r="B78" s="2">
        <v>8.18</v>
      </c>
      <c r="C78" s="24" t="s">
        <v>99</v>
      </c>
      <c r="D78" s="4" t="s">
        <v>2</v>
      </c>
      <c r="E78" s="40">
        <v>739</v>
      </c>
      <c r="F78" s="52"/>
      <c r="G78" s="5">
        <f t="shared" si="9"/>
        <v>0</v>
      </c>
    </row>
    <row r="79" spans="1:7" ht="45">
      <c r="A79" s="1">
        <f t="shared" si="10"/>
        <v>60</v>
      </c>
      <c r="B79" s="2">
        <v>8.19</v>
      </c>
      <c r="C79" s="24" t="s">
        <v>100</v>
      </c>
      <c r="D79" s="4" t="s">
        <v>55</v>
      </c>
      <c r="E79" s="40">
        <v>810</v>
      </c>
      <c r="F79" s="52"/>
      <c r="G79" s="5">
        <f t="shared" si="9"/>
        <v>0</v>
      </c>
    </row>
    <row r="80" spans="1:7">
      <c r="A80" s="1">
        <f t="shared" si="10"/>
        <v>61</v>
      </c>
      <c r="B80" s="14">
        <v>8.1999999999999993</v>
      </c>
      <c r="C80" s="24" t="s">
        <v>101</v>
      </c>
      <c r="D80" s="4" t="s">
        <v>39</v>
      </c>
      <c r="E80" s="40">
        <v>1037</v>
      </c>
      <c r="F80" s="52"/>
      <c r="G80" s="5">
        <f t="shared" si="9"/>
        <v>0</v>
      </c>
    </row>
    <row r="81" spans="1:7" ht="30.75" customHeight="1">
      <c r="A81" s="9">
        <f t="shared" si="10"/>
        <v>62</v>
      </c>
      <c r="B81" s="2">
        <v>8.2100000000000009</v>
      </c>
      <c r="C81" s="28" t="s">
        <v>102</v>
      </c>
      <c r="D81" s="11" t="s">
        <v>2</v>
      </c>
      <c r="E81" s="38">
        <v>127</v>
      </c>
      <c r="F81" s="51"/>
      <c r="G81" s="12">
        <f t="shared" si="9"/>
        <v>0</v>
      </c>
    </row>
    <row r="82" spans="1:7" ht="15" customHeight="1">
      <c r="A82" s="97" t="str">
        <f>CONCATENATE("SUBTOTAL ",C64)</f>
        <v>SUBTOTAL URBANISMO ZONAS DE PARADA SITM-MIO</v>
      </c>
      <c r="B82" s="98"/>
      <c r="C82" s="98"/>
      <c r="D82" s="98"/>
      <c r="E82" s="98"/>
      <c r="F82" s="98"/>
      <c r="G82" s="31">
        <f>SUM(G65:G81)</f>
        <v>0</v>
      </c>
    </row>
    <row r="83" spans="1:7">
      <c r="A83" s="25"/>
      <c r="B83" s="26">
        <v>9</v>
      </c>
      <c r="C83" s="101" t="s">
        <v>24</v>
      </c>
      <c r="D83" s="101"/>
      <c r="E83" s="101"/>
      <c r="F83" s="101"/>
      <c r="G83" s="102"/>
    </row>
    <row r="84" spans="1:7" ht="30.75" customHeight="1">
      <c r="A84" s="16">
        <f>+A81+1</f>
        <v>63</v>
      </c>
      <c r="B84" s="15">
        <v>9.01</v>
      </c>
      <c r="C84" s="29" t="s">
        <v>29</v>
      </c>
      <c r="D84" s="17" t="s">
        <v>22</v>
      </c>
      <c r="E84" s="45">
        <v>1</v>
      </c>
      <c r="F84" s="53"/>
      <c r="G84" s="18">
        <f>F84*E84</f>
        <v>0</v>
      </c>
    </row>
    <row r="85" spans="1:7" ht="15" customHeight="1">
      <c r="A85" s="97" t="str">
        <f>CONCATENATE("SUBTOTAL ",C83)</f>
        <v>SUBTOTAL PLAN DE GESTIÓN SOCIAL</v>
      </c>
      <c r="B85" s="98"/>
      <c r="C85" s="98"/>
      <c r="D85" s="98"/>
      <c r="E85" s="98"/>
      <c r="F85" s="98"/>
      <c r="G85" s="31">
        <f>SUM(G84)</f>
        <v>0</v>
      </c>
    </row>
    <row r="86" spans="1:7">
      <c r="A86" s="25"/>
      <c r="B86" s="26">
        <v>10</v>
      </c>
      <c r="C86" s="101" t="s">
        <v>25</v>
      </c>
      <c r="D86" s="101"/>
      <c r="E86" s="101"/>
      <c r="F86" s="101"/>
      <c r="G86" s="102"/>
    </row>
    <row r="87" spans="1:7" ht="30.75" customHeight="1">
      <c r="A87" s="16">
        <f>+A84+1</f>
        <v>64</v>
      </c>
      <c r="B87" s="15">
        <v>10.01</v>
      </c>
      <c r="C87" s="29" t="s">
        <v>28</v>
      </c>
      <c r="D87" s="17" t="s">
        <v>22</v>
      </c>
      <c r="E87" s="45">
        <v>1</v>
      </c>
      <c r="F87" s="53"/>
      <c r="G87" s="18">
        <f>F87*E87</f>
        <v>0</v>
      </c>
    </row>
    <row r="88" spans="1:7" ht="15" customHeight="1">
      <c r="A88" s="97" t="str">
        <f>CONCATENATE("SUBTOTAL ",C86)</f>
        <v>SUBTOTAL PLAN DE MANEJO AMBIENTAL</v>
      </c>
      <c r="B88" s="98"/>
      <c r="C88" s="98"/>
      <c r="D88" s="98"/>
      <c r="E88" s="98"/>
      <c r="F88" s="98"/>
      <c r="G88" s="31">
        <f>SUM(G87)</f>
        <v>0</v>
      </c>
    </row>
    <row r="89" spans="1:7">
      <c r="A89" s="25"/>
      <c r="B89" s="26">
        <v>11</v>
      </c>
      <c r="C89" s="101" t="s">
        <v>26</v>
      </c>
      <c r="D89" s="101"/>
      <c r="E89" s="101"/>
      <c r="F89" s="101"/>
      <c r="G89" s="102"/>
    </row>
    <row r="90" spans="1:7" ht="45">
      <c r="A90" s="16">
        <f>+A87+1</f>
        <v>65</v>
      </c>
      <c r="B90" s="15">
        <v>11.01</v>
      </c>
      <c r="C90" s="29" t="s">
        <v>30</v>
      </c>
      <c r="D90" s="17" t="s">
        <v>22</v>
      </c>
      <c r="E90" s="45">
        <v>1</v>
      </c>
      <c r="F90" s="53"/>
      <c r="G90" s="18">
        <f>F90*E90</f>
        <v>0</v>
      </c>
    </row>
    <row r="91" spans="1:7" ht="15.75" customHeight="1" thickBot="1">
      <c r="A91" s="111" t="str">
        <f>CONCATENATE("SUBTOTAL ",C89)</f>
        <v>SUBTOTAL PLAN DE MANEJO DE TRÁNSITO</v>
      </c>
      <c r="B91" s="112"/>
      <c r="C91" s="112"/>
      <c r="D91" s="112"/>
      <c r="E91" s="112"/>
      <c r="F91" s="112"/>
      <c r="G91" s="32">
        <f>SUM(G90)</f>
        <v>0</v>
      </c>
    </row>
    <row r="92" spans="1:7" ht="16.5" thickBot="1">
      <c r="A92" s="46"/>
      <c r="B92" s="46"/>
      <c r="C92" s="46"/>
      <c r="D92" s="46"/>
      <c r="E92" s="113" t="s">
        <v>20</v>
      </c>
      <c r="F92" s="114"/>
      <c r="G92" s="19">
        <f>SUM(G8,G15,G27,G32,G37,G55,G63,G82,G85,G88,G91)</f>
        <v>0</v>
      </c>
    </row>
    <row r="93" spans="1:7" ht="16.5" thickBot="1">
      <c r="A93" s="47" t="s">
        <v>5</v>
      </c>
    </row>
    <row r="94" spans="1:7" ht="15.75" thickBot="1">
      <c r="A94" s="105" t="s">
        <v>23</v>
      </c>
      <c r="B94" s="106"/>
      <c r="C94" s="106"/>
      <c r="D94" s="106"/>
      <c r="E94" s="107"/>
      <c r="F94" s="48" t="s">
        <v>6</v>
      </c>
      <c r="G94" s="49" t="s">
        <v>7</v>
      </c>
    </row>
    <row r="95" spans="1:7">
      <c r="A95" s="115" t="s">
        <v>19</v>
      </c>
      <c r="B95" s="116"/>
      <c r="C95" s="116"/>
      <c r="D95" s="116"/>
      <c r="E95" s="117"/>
      <c r="F95" s="54"/>
      <c r="G95" s="21">
        <f>TRUNC(F95*$G$92)</f>
        <v>0</v>
      </c>
    </row>
    <row r="96" spans="1:7">
      <c r="A96" s="118" t="s">
        <v>8</v>
      </c>
      <c r="B96" s="119"/>
      <c r="C96" s="119"/>
      <c r="D96" s="119"/>
      <c r="E96" s="120"/>
      <c r="F96" s="55"/>
      <c r="G96" s="22">
        <f>TRUNC(F96*$G$92)</f>
        <v>0</v>
      </c>
    </row>
    <row r="97" spans="1:7" ht="15.75" thickBot="1">
      <c r="A97" s="121" t="s">
        <v>18</v>
      </c>
      <c r="B97" s="122"/>
      <c r="C97" s="122"/>
      <c r="D97" s="122"/>
      <c r="E97" s="123"/>
      <c r="F97" s="56"/>
      <c r="G97" s="23">
        <f>TRUNC(F97*$G$92)</f>
        <v>0</v>
      </c>
    </row>
    <row r="98" spans="1:7" ht="16.5" thickBot="1">
      <c r="E98" s="124" t="s">
        <v>21</v>
      </c>
      <c r="F98" s="125"/>
      <c r="G98" s="20">
        <f>SUM(G95:G97)</f>
        <v>0</v>
      </c>
    </row>
    <row r="99" spans="1:7" ht="15.75" thickBot="1"/>
    <row r="100" spans="1:7" ht="16.5" thickBot="1">
      <c r="E100" s="126" t="s">
        <v>9</v>
      </c>
      <c r="F100" s="127"/>
      <c r="G100" s="20">
        <f>G92+G98</f>
        <v>0</v>
      </c>
    </row>
    <row r="102" spans="1:7" ht="30" customHeight="1">
      <c r="A102" s="76" t="s">
        <v>32</v>
      </c>
      <c r="B102" s="77"/>
      <c r="C102" s="77"/>
      <c r="D102" s="77"/>
      <c r="E102" s="77"/>
      <c r="F102" s="77"/>
      <c r="G102" s="78"/>
    </row>
    <row r="103" spans="1:7" ht="15" customHeight="1">
      <c r="A103" s="57"/>
      <c r="B103" s="57"/>
      <c r="C103" s="57"/>
      <c r="D103" s="57"/>
      <c r="E103" s="57"/>
      <c r="F103" s="57"/>
      <c r="G103" s="57"/>
    </row>
    <row r="104" spans="1:7" ht="15" customHeight="1"/>
    <row r="105" spans="1:7" ht="15" customHeight="1"/>
    <row r="106" spans="1:7" ht="15" customHeight="1" thickBot="1">
      <c r="C106" s="79" t="s">
        <v>104</v>
      </c>
      <c r="D106" s="80"/>
      <c r="E106" s="80"/>
    </row>
    <row r="107" spans="1:7" ht="15" customHeight="1">
      <c r="C107" s="81" t="s">
        <v>33</v>
      </c>
      <c r="D107" s="81"/>
      <c r="E107" s="81"/>
    </row>
    <row r="110" spans="1:7">
      <c r="C110" s="58"/>
      <c r="G110" s="43"/>
    </row>
    <row r="111" spans="1:7" ht="15.75" thickBot="1">
      <c r="C111" s="79" t="s">
        <v>34</v>
      </c>
      <c r="D111" s="80"/>
      <c r="E111" s="80"/>
    </row>
    <row r="112" spans="1:7">
      <c r="C112" s="81" t="s">
        <v>35</v>
      </c>
      <c r="D112" s="81"/>
      <c r="E112" s="81"/>
    </row>
  </sheetData>
  <sheetProtection password="EAED" sheet="1" objects="1" scenarios="1"/>
  <dataConsolidate link="1"/>
  <mergeCells count="42">
    <mergeCell ref="A95:E95"/>
    <mergeCell ref="A96:E96"/>
    <mergeCell ref="A97:E97"/>
    <mergeCell ref="E98:F98"/>
    <mergeCell ref="E100:F100"/>
    <mergeCell ref="A94:E94"/>
    <mergeCell ref="C56:G56"/>
    <mergeCell ref="A63:F63"/>
    <mergeCell ref="C64:G64"/>
    <mergeCell ref="A82:F82"/>
    <mergeCell ref="C83:G83"/>
    <mergeCell ref="A85:F85"/>
    <mergeCell ref="C86:G86"/>
    <mergeCell ref="A88:F88"/>
    <mergeCell ref="C89:G89"/>
    <mergeCell ref="A91:F91"/>
    <mergeCell ref="E92:F92"/>
    <mergeCell ref="A55:F55"/>
    <mergeCell ref="C5:G5"/>
    <mergeCell ref="A8:F8"/>
    <mergeCell ref="C9:G9"/>
    <mergeCell ref="A15:F15"/>
    <mergeCell ref="C16:F16"/>
    <mergeCell ref="A27:F27"/>
    <mergeCell ref="C28:F28"/>
    <mergeCell ref="A32:F32"/>
    <mergeCell ref="C33:G33"/>
    <mergeCell ref="A37:F37"/>
    <mergeCell ref="C38:G38"/>
    <mergeCell ref="A1:G1"/>
    <mergeCell ref="A2:A4"/>
    <mergeCell ref="B2:B4"/>
    <mergeCell ref="C2:C4"/>
    <mergeCell ref="D2:D4"/>
    <mergeCell ref="E2:E4"/>
    <mergeCell ref="F2:F4"/>
    <mergeCell ref="G2:G4"/>
    <mergeCell ref="A102:G102"/>
    <mergeCell ref="C106:E106"/>
    <mergeCell ref="C107:E107"/>
    <mergeCell ref="C111:E111"/>
    <mergeCell ref="C112:E112"/>
  </mergeCells>
  <dataValidations disablePrompts="1" count="2">
    <dataValidation type="whole" operator="greaterThanOrEqual" allowBlank="1" showInputMessage="1" showErrorMessage="1" sqref="E22">
      <formula1>6628</formula1>
    </dataValidation>
    <dataValidation type="whole" operator="greaterThanOrEqual" allowBlank="1" showInputMessage="1" showErrorMessage="1" sqref="E30">
      <formula1>6144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60" fitToHeight="3" orientation="portrait" horizontalDpi="1200" verticalDpi="1200" r:id="rId1"/>
  <rowBreaks count="1" manualBreakCount="1">
    <brk id="5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7A</vt:lpstr>
      <vt:lpstr>'FORMULARIO 7A'!Área_de_impresión</vt:lpstr>
      <vt:lpstr>'FORMULARIO 7A'!Títulos_a_imprimir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 EQUIPO</dc:creator>
  <cp:lastModifiedBy>Diego Guerrero</cp:lastModifiedBy>
  <cp:lastPrinted>2013-03-14T20:39:40Z</cp:lastPrinted>
  <dcterms:created xsi:type="dcterms:W3CDTF">2012-10-04T14:14:34Z</dcterms:created>
  <dcterms:modified xsi:type="dcterms:W3CDTF">2013-03-16T21:18:53Z</dcterms:modified>
</cp:coreProperties>
</file>